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esktop\PREZIDIUM 25_8_2020\"/>
    </mc:Choice>
  </mc:AlternateContent>
  <bookViews>
    <workbookView xWindow="0" yWindow="0" windowWidth="20490" windowHeight="7440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P71" i="1" l="1"/>
  <c r="Q71" i="1"/>
  <c r="R71" i="1"/>
  <c r="R72" i="1" s="1"/>
  <c r="S71" i="1"/>
  <c r="T71" i="1"/>
  <c r="H9" i="3" l="1"/>
  <c r="H8" i="3"/>
  <c r="G9" i="3"/>
  <c r="G8" i="3"/>
  <c r="J71" i="1"/>
  <c r="K71" i="1"/>
  <c r="L71" i="1"/>
  <c r="M71" i="1"/>
  <c r="N71" i="1"/>
  <c r="O71" i="1"/>
  <c r="O72" i="1" s="1"/>
  <c r="M9" i="3"/>
  <c r="L9" i="3"/>
  <c r="K9" i="3"/>
  <c r="J9" i="3"/>
  <c r="I9" i="3"/>
  <c r="F9" i="3"/>
  <c r="E9" i="3"/>
  <c r="D9" i="3"/>
  <c r="C9" i="3"/>
  <c r="B9" i="3"/>
  <c r="M8" i="3"/>
  <c r="L8" i="3"/>
  <c r="K8" i="3"/>
  <c r="J8" i="3"/>
  <c r="I8" i="3"/>
  <c r="F8" i="3"/>
  <c r="E8" i="3"/>
  <c r="D8" i="3"/>
  <c r="C8" i="3"/>
  <c r="B8" i="3"/>
  <c r="F43" i="2"/>
  <c r="P40" i="2"/>
  <c r="O40" i="2"/>
  <c r="N40" i="2"/>
  <c r="M40" i="2"/>
  <c r="L40" i="2"/>
  <c r="K40" i="2"/>
  <c r="J40" i="2"/>
  <c r="I40" i="2"/>
  <c r="H40" i="2"/>
  <c r="G40" i="2"/>
  <c r="F39" i="2"/>
  <c r="E38" i="2"/>
  <c r="D37" i="2"/>
  <c r="D40" i="2" s="1"/>
  <c r="F36" i="2"/>
  <c r="E36" i="2"/>
  <c r="F35" i="2"/>
  <c r="E35" i="2" s="1"/>
  <c r="F34" i="2"/>
  <c r="E34" i="2"/>
  <c r="D32" i="2"/>
  <c r="F31" i="2"/>
  <c r="E31" i="2"/>
  <c r="F30" i="2"/>
  <c r="E30" i="2" s="1"/>
  <c r="F29" i="2"/>
  <c r="D27" i="2"/>
  <c r="F26" i="2"/>
  <c r="E26" i="2" s="1"/>
  <c r="F25" i="2"/>
  <c r="E25" i="2" s="1"/>
  <c r="D23" i="2"/>
  <c r="F22" i="2"/>
  <c r="E22" i="2"/>
  <c r="F21" i="2"/>
  <c r="E21" i="2"/>
  <c r="F19" i="2"/>
  <c r="E19" i="2" s="1"/>
  <c r="D17" i="2"/>
  <c r="F16" i="2"/>
  <c r="E16" i="2" s="1"/>
  <c r="F15" i="2"/>
  <c r="E15" i="2" s="1"/>
  <c r="F14" i="2"/>
  <c r="E14" i="2" s="1"/>
  <c r="F13" i="2"/>
  <c r="E13" i="2" s="1"/>
  <c r="F12" i="2"/>
  <c r="E12" i="2" s="1"/>
  <c r="F11" i="2"/>
  <c r="E11" i="2" s="1"/>
  <c r="D9" i="2"/>
  <c r="F6" i="2"/>
  <c r="E6" i="2"/>
  <c r="F5" i="2"/>
  <c r="E5" i="2"/>
  <c r="F4" i="2"/>
  <c r="E4" i="2" s="1"/>
  <c r="L72" i="1"/>
  <c r="I71" i="1"/>
  <c r="H70" i="1"/>
  <c r="F69" i="1"/>
  <c r="F71" i="1" s="1"/>
  <c r="H68" i="1"/>
  <c r="G68" i="1" s="1"/>
  <c r="H67" i="1"/>
  <c r="G67" i="1" s="1"/>
  <c r="H66" i="1"/>
  <c r="G66" i="1" s="1"/>
  <c r="H65" i="1"/>
  <c r="G65" i="1" s="1"/>
  <c r="F63" i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F54" i="1"/>
  <c r="H53" i="1"/>
  <c r="G53" i="1" s="1"/>
  <c r="H52" i="1"/>
  <c r="G52" i="1" s="1"/>
  <c r="H51" i="1"/>
  <c r="G51" i="1" s="1"/>
  <c r="H50" i="1"/>
  <c r="H48" i="1"/>
  <c r="G48" i="1" s="1"/>
  <c r="F46" i="1"/>
  <c r="H45" i="1"/>
  <c r="G45" i="1" s="1"/>
  <c r="H44" i="1"/>
  <c r="G44" i="1" s="1"/>
  <c r="H43" i="1"/>
  <c r="G43" i="1" s="1"/>
  <c r="H42" i="1"/>
  <c r="G42" i="1" s="1"/>
  <c r="H41" i="1"/>
  <c r="G41" i="1" s="1"/>
  <c r="F39" i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F28" i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F19" i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 s="1"/>
  <c r="H9" i="1"/>
  <c r="G9" i="1" s="1"/>
  <c r="H7" i="1"/>
  <c r="G7" i="1" s="1"/>
  <c r="H6" i="1"/>
  <c r="H69" i="1" l="1"/>
  <c r="H71" i="1"/>
  <c r="F73" i="1" s="1"/>
  <c r="F40" i="2"/>
  <c r="F41" i="2" s="1"/>
  <c r="H63" i="1"/>
  <c r="G56" i="1"/>
  <c r="H54" i="1"/>
  <c r="H46" i="1"/>
  <c r="H39" i="1"/>
  <c r="H19" i="1"/>
  <c r="H28" i="1"/>
  <c r="G6" i="1"/>
  <c r="G30" i="1"/>
  <c r="G50" i="1"/>
  <c r="D43" i="2" l="1"/>
</calcChain>
</file>

<file path=xl/comments1.xml><?xml version="1.0" encoding="utf-8"?>
<comments xmlns="http://schemas.openxmlformats.org/spreadsheetml/2006/main">
  <authors>
    <author/>
    <author>Monika</author>
  </authors>
  <commentList>
    <comment ref="K9" authorId="0" shapeId="0">
      <text>
        <r>
          <rPr>
            <sz val="11"/>
            <color rgb="FF000000"/>
            <rFont val="Calibri"/>
            <family val="2"/>
            <charset val="238"/>
          </rPr>
          <t>LEDEN, ÚNOR</t>
        </r>
      </text>
    </comment>
    <comment ref="M9" authorId="0" shapeId="0">
      <text>
        <r>
          <rPr>
            <sz val="11"/>
            <color rgb="FF000000"/>
            <rFont val="Calibri"/>
            <family val="2"/>
            <charset val="238"/>
          </rPr>
          <t>03-05/2020</t>
        </r>
      </text>
    </comment>
    <comment ref="J10" authorId="0" shapeId="0">
      <text>
        <r>
          <rPr>
            <sz val="11"/>
            <color rgb="FF000000"/>
            <rFont val="Calibri"/>
            <family val="2"/>
            <charset val="238"/>
          </rPr>
          <t>LEDEN</t>
        </r>
      </text>
    </comment>
    <comment ref="K10" authorId="0" shapeId="0">
      <text>
        <r>
          <rPr>
            <sz val="11"/>
            <color rgb="FF000000"/>
            <rFont val="Calibri"/>
            <family val="2"/>
            <charset val="238"/>
          </rPr>
          <t>UNOR</t>
        </r>
      </text>
    </comment>
    <comment ref="J11" authorId="0" shapeId="0">
      <text>
        <r>
          <rPr>
            <sz val="11"/>
            <color rgb="FF000000"/>
            <rFont val="Calibri"/>
            <family val="2"/>
            <charset val="238"/>
          </rPr>
          <t>leden</t>
        </r>
      </text>
    </comment>
    <comment ref="K11" authorId="0" shapeId="0">
      <text>
        <r>
          <rPr>
            <sz val="11"/>
            <color rgb="FF000000"/>
            <rFont val="Calibri"/>
            <family val="2"/>
            <charset val="238"/>
          </rPr>
          <t>únor</t>
        </r>
      </text>
    </comment>
    <comment ref="K21" authorId="0" shapeId="0">
      <text>
        <r>
          <rPr>
            <sz val="11"/>
            <color rgb="FF000000"/>
            <rFont val="Calibri"/>
            <family val="2"/>
            <charset val="238"/>
          </rPr>
          <t>VÉLE 1000
RIESOVÁ 3860</t>
        </r>
      </text>
    </comment>
    <comment ref="K2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OLŠAROVÁ 1018
</t>
        </r>
      </text>
    </comment>
    <comment ref="I31" authorId="0" shapeId="0">
      <text>
        <r>
          <rPr>
            <sz val="11"/>
            <color rgb="FF000000"/>
            <rFont val="Calibri"/>
            <family val="2"/>
            <charset val="238"/>
          </rPr>
          <t>TONERY  5278
LAMINOVACÍ KAPSY 300</t>
        </r>
      </text>
    </comment>
    <comment ref="I34" authorId="0" shapeId="0">
      <text>
        <r>
          <rPr>
            <sz val="11"/>
            <color rgb="FF000000"/>
            <rFont val="Calibri"/>
            <family val="2"/>
            <charset val="238"/>
          </rPr>
          <t>Poplatek karty KB</t>
        </r>
      </text>
    </comment>
    <comment ref="I37" authorId="0" shapeId="0">
      <text>
        <r>
          <rPr>
            <sz val="11"/>
            <color rgb="FF000000"/>
            <rFont val="Calibri"/>
            <family val="2"/>
            <charset val="238"/>
          </rPr>
          <t>Aktualizace účetního systému POHODA 6390</t>
        </r>
      </text>
    </comment>
    <comment ref="J37" authorId="0" shapeId="0">
      <text>
        <r>
          <rPr>
            <sz val="11"/>
            <color rgb="FF000000"/>
            <rFont val="Calibri"/>
            <family val="2"/>
            <charset val="238"/>
          </rPr>
          <t>KINET_AKTUALIZACE ÚČETNÍHO SYSTÉMU</t>
        </r>
      </text>
    </comment>
    <comment ref="L37" authorId="0" shapeId="0">
      <text>
        <r>
          <rPr>
            <sz val="11"/>
            <color rgb="FF000000"/>
            <rFont val="Calibri"/>
            <family val="2"/>
            <charset val="238"/>
          </rPr>
          <t>DOMENA CDM</t>
        </r>
      </text>
    </comment>
    <comment ref="M37" authorId="0" shapeId="0">
      <text>
        <r>
          <rPr>
            <sz val="11"/>
            <color rgb="FF000000"/>
            <rFont val="Calibri"/>
            <family val="2"/>
            <charset val="238"/>
          </rPr>
          <t>doména dancemasters</t>
        </r>
      </text>
    </comment>
    <comment ref="P37" authorId="1" shapeId="0">
      <text>
        <r>
          <rPr>
            <b/>
            <sz val="9"/>
            <color indexed="81"/>
            <rFont val="Tahoma"/>
            <charset val="1"/>
          </rPr>
          <t>KINET - DOMÉNA, AKTUALIZACE, CERTIFIKÁT CDO</t>
        </r>
      </text>
    </comment>
    <comment ref="J38" authorId="0" shapeId="0">
      <text>
        <r>
          <rPr>
            <sz val="11"/>
            <color rgb="FF000000"/>
            <rFont val="Calibri"/>
            <family val="2"/>
            <charset val="238"/>
          </rPr>
          <t>GAFFA PÁSKA_ODKUP BEETHOVEN</t>
        </r>
      </text>
    </comment>
    <comment ref="J50" authorId="0" shapeId="0">
      <text>
        <r>
          <rPr>
            <sz val="11"/>
            <color rgb="FF000000"/>
            <rFont val="Calibri"/>
            <family val="2"/>
            <charset val="238"/>
          </rPr>
          <t>KLIPY MČR 2019 
GRAFIKA CM JARO 2020</t>
        </r>
      </text>
    </comment>
    <comment ref="L50" authorId="0" shapeId="0">
      <text>
        <r>
          <rPr>
            <sz val="11"/>
            <color rgb="FF000000"/>
            <rFont val="Calibri"/>
            <family val="2"/>
            <charset val="238"/>
          </rPr>
          <t>MACHÁČEK - PROMO MISTŘI MISTRŮ 2019 - 24350
TISK SAMOLEPEK - Z OBÝVÁKU - 182</t>
        </r>
      </text>
    </comment>
    <comment ref="N50" authorId="0" shapeId="0">
      <text>
        <r>
          <rPr>
            <sz val="11"/>
            <color rgb="FF000000"/>
            <rFont val="Calibri"/>
            <family val="2"/>
            <charset val="238"/>
          </rPr>
          <t>CRPRODUCTION- STREEM FB - REGIONY</t>
        </r>
      </text>
    </comment>
    <comment ref="P50" authorId="1" shapeId="0">
      <text>
        <r>
          <rPr>
            <b/>
            <sz val="9"/>
            <color indexed="81"/>
            <rFont val="Tahoma"/>
            <charset val="1"/>
          </rPr>
          <t>CRPRODUCTION - prezentační video /ČUS/</t>
        </r>
      </text>
    </comment>
    <comment ref="I51" authorId="0" shapeId="0">
      <text>
        <r>
          <rPr>
            <sz val="11"/>
            <color rgb="FF000000"/>
            <rFont val="Calibri"/>
            <family val="2"/>
            <charset val="238"/>
          </rPr>
          <t>MČR TAKE THE LEAD -OCENĚNÍ DOSPĚLÍ 1X3000</t>
        </r>
      </text>
    </comment>
    <comment ref="J51" authorId="0" shapeId="0">
      <text>
        <r>
          <rPr>
            <sz val="11"/>
            <color rgb="FF000000"/>
            <rFont val="Calibri"/>
            <family val="2"/>
            <charset val="238"/>
          </rPr>
          <t>TAŠKY CDM - CENY</t>
        </r>
      </text>
    </comment>
    <comment ref="K51" authorId="0" shapeId="0">
      <text>
        <r>
          <rPr>
            <sz val="11"/>
            <color rgb="FF000000"/>
            <rFont val="Calibri"/>
            <family val="2"/>
            <charset val="238"/>
          </rPr>
          <t>MČR TAKE THE LEAD 
TS BUNNY 10000
Švec Ondřej 3000
KALENDÁŘE - 9100
NÁRAMKY - 43020</t>
        </r>
      </text>
    </comment>
    <comment ref="I52" authorId="0" shapeId="0">
      <text>
        <r>
          <rPr>
            <sz val="11"/>
            <color rgb="FF000000"/>
            <rFont val="Calibri"/>
            <family val="2"/>
            <charset val="238"/>
          </rPr>
          <t>Beethoven - 5000
ART FACTORY - 15000</t>
        </r>
      </text>
    </comment>
    <comment ref="I53" authorId="0" shapeId="0">
      <text>
        <r>
          <rPr>
            <sz val="11"/>
            <color rgb="FF000000"/>
            <rFont val="Calibri"/>
            <family val="2"/>
            <charset val="238"/>
          </rPr>
          <t>VIDEOZÁZNAMY PODZIMNÍ TOUR MČR 2019</t>
        </r>
      </text>
    </comment>
    <comment ref="I56" authorId="0" shapeId="0">
      <text>
        <r>
          <rPr>
            <sz val="11"/>
            <color rgb="FF000000"/>
            <rFont val="Calibri"/>
            <family val="2"/>
            <charset val="238"/>
          </rPr>
          <t>LEDEN</t>
        </r>
      </text>
    </comment>
    <comment ref="J56" authorId="0" shapeId="0">
      <text>
        <r>
          <rPr>
            <sz val="11"/>
            <color rgb="FF000000"/>
            <rFont val="Calibri"/>
            <family val="2"/>
            <charset val="238"/>
          </rPr>
          <t>únor</t>
        </r>
      </text>
    </comment>
    <comment ref="L56" authorId="0" shapeId="0">
      <text>
        <r>
          <rPr>
            <sz val="11"/>
            <color rgb="FF000000"/>
            <rFont val="Calibri"/>
            <family val="2"/>
            <charset val="238"/>
          </rPr>
          <t>březen, duben</t>
        </r>
      </text>
    </comment>
    <comment ref="I57" authorId="0" shapeId="0">
      <text>
        <r>
          <rPr>
            <sz val="11"/>
            <color rgb="FF000000"/>
            <rFont val="Calibri"/>
            <family val="2"/>
            <charset val="238"/>
          </rPr>
          <t>EXPORTY PRO MŠMT, ÚPRAVA ČLENSTVÍ + REALIZACE PRO ROK 2020</t>
        </r>
      </text>
    </comment>
    <comment ref="J5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Í + REALIZACE PRO ROK 2020 </t>
        </r>
      </text>
    </comment>
    <comment ref="L57" authorId="0" shapeId="0">
      <text>
        <r>
          <rPr>
            <sz val="11"/>
            <color rgb="FF000000"/>
            <rFont val="Calibri"/>
            <family val="2"/>
            <charset val="238"/>
          </rPr>
          <t>upravy systému vzhledem k rejstříku a přesunu soutěží</t>
        </r>
      </text>
    </comment>
    <comment ref="I59" authorId="0" shapeId="0">
      <text>
        <r>
          <rPr>
            <sz val="11"/>
            <color rgb="FF000000"/>
            <rFont val="Calibri"/>
            <family val="2"/>
            <charset val="238"/>
          </rPr>
          <t>POJIŠTĚNÍ MAJETKU A ZAMĚSTNANCŮ</t>
        </r>
      </text>
    </comment>
    <comment ref="J5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pojištění podnikatele </t>
        </r>
      </text>
    </comment>
    <comment ref="I61" authorId="0" shapeId="0">
      <text>
        <r>
          <rPr>
            <sz val="11"/>
            <color rgb="FF000000"/>
            <rFont val="Calibri"/>
            <family val="2"/>
            <charset val="238"/>
          </rPr>
          <t>BEETHOVEN, ART FACTORY</t>
        </r>
      </text>
    </comment>
    <comment ref="L62" authorId="0" shapeId="0">
      <text>
        <r>
          <rPr>
            <sz val="11"/>
            <color rgb="FF000000"/>
            <rFont val="Calibri"/>
            <family val="2"/>
            <charset val="238"/>
          </rPr>
          <t>neuskutečněné soutěže:
TAKT - 24000
BEETHOVEN - 6000</t>
        </r>
      </text>
    </comment>
  </commentList>
</comments>
</file>

<file path=xl/comments2.xml><?xml version="1.0" encoding="utf-8"?>
<comments xmlns="http://schemas.openxmlformats.org/spreadsheetml/2006/main">
  <authors>
    <author/>
    <author>Monika</author>
  </authors>
  <commentList>
    <comment ref="G6" authorId="0" shapeId="0">
      <text>
        <r>
          <rPr>
            <sz val="11"/>
            <color rgb="FF000000"/>
            <rFont val="Calibri"/>
            <family val="2"/>
            <charset val="238"/>
          </rPr>
          <t>ART FACTORY, BEETHOVEN</t>
        </r>
      </text>
    </comment>
    <comment ref="G11" authorId="0" shapeId="0">
      <text>
        <r>
          <rPr>
            <sz val="11"/>
            <color rgb="FF000000"/>
            <rFont val="Calibri"/>
            <family val="2"/>
            <charset val="238"/>
          </rPr>
          <t>BEETHOVEN</t>
        </r>
      </text>
    </comment>
    <comment ref="G15" authorId="0" shapeId="0">
      <text>
        <r>
          <rPr>
            <sz val="11"/>
            <color rgb="FF000000"/>
            <rFont val="Calibri"/>
            <family val="2"/>
            <charset val="238"/>
          </rPr>
          <t>EFEKT
BEETHOVEN
BDS
TAKT
RAK 
5X6000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  <charset val="238"/>
          </rPr>
          <t>EFEKT KAUCE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" authorId="1" shapeId="0">
      <text>
        <r>
          <rPr>
            <b/>
            <sz val="9"/>
            <color indexed="81"/>
            <rFont val="Tahoma"/>
            <family val="2"/>
            <charset val="238"/>
          </rPr>
          <t>DIDEDANCE KAUCE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  <charset val="238"/>
          </rPr>
          <t>FREEDOM  KAUCE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0" shapeId="0">
      <text>
        <r>
          <rPr>
            <sz val="11"/>
            <color rgb="FF000000"/>
            <rFont val="Calibri"/>
            <family val="2"/>
            <charset val="238"/>
          </rPr>
          <t>DOŠKOLENÍ 2X2500 - žABENSKÁ, HENZÉLY</t>
        </r>
      </text>
    </comment>
    <comment ref="G21" authorId="0" shapeId="0">
      <text>
        <r>
          <rPr>
            <sz val="11"/>
            <color rgb="FF000000"/>
            <rFont val="Calibri"/>
            <family val="2"/>
            <charset val="238"/>
          </rPr>
          <t>MEDAILE BEETHOVEN</t>
        </r>
      </text>
    </comment>
    <comment ref="J29" authorId="0" shapeId="0">
      <text>
        <r>
          <rPr>
            <sz val="11"/>
            <color rgb="FF000000"/>
            <rFont val="Calibri"/>
            <family val="2"/>
            <charset val="238"/>
          </rPr>
          <t>MŠMT 2020</t>
        </r>
      </text>
    </comment>
    <comment ref="G30" authorId="0" shapeId="0">
      <text>
        <r>
          <rPr>
            <sz val="11"/>
            <color rgb="FF000000"/>
            <rFont val="Calibri"/>
            <family val="2"/>
            <charset val="238"/>
          </rPr>
          <t>Koudelová prosinec</t>
        </r>
      </text>
    </comment>
    <comment ref="H30" authorId="0" shapeId="0">
      <text>
        <r>
          <rPr>
            <sz val="11"/>
            <color rgb="FF000000"/>
            <rFont val="Calibri"/>
            <family val="2"/>
            <charset val="238"/>
          </rPr>
          <t>Koudelová - leden</t>
        </r>
      </text>
    </comment>
    <comment ref="I30" authorId="0" shapeId="0">
      <text>
        <r>
          <rPr>
            <sz val="11"/>
            <color rgb="FF000000"/>
            <rFont val="Calibri"/>
            <family val="2"/>
            <charset val="238"/>
          </rPr>
          <t>KOUDELOVÁ ÚNOR 965,80
GAFFA PÁSKA ODKUP BEETHOVEN - 460,71</t>
        </r>
      </text>
    </comment>
    <comment ref="J30" authorId="0" shapeId="0">
      <text>
        <r>
          <rPr>
            <sz val="11"/>
            <color rgb="FF000000"/>
            <rFont val="Calibri"/>
            <family val="2"/>
            <charset val="238"/>
          </rPr>
          <t>Koudelová - březen</t>
        </r>
      </text>
    </comment>
    <comment ref="L30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Koudelová - 965,80
Reklama B-ORIGINAL - 1000
BDS- 1000
BODY ROCKERS - 2000
TANČÍRNA - 3000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<sst xmlns="http://schemas.openxmlformats.org/spreadsheetml/2006/main" count="252" uniqueCount="220">
  <si>
    <t xml:space="preserve">Rozpočet CZECH DANCE ORGANIZATION  2020  - výdajová část </t>
  </si>
  <si>
    <t>Popis</t>
  </si>
  <si>
    <t>měsíční náklad</t>
  </si>
  <si>
    <t>celkově za 12 měsíců</t>
  </si>
  <si>
    <t>STAV BÚ k 1. 1. 2020 - 2 044 355,15 Kč</t>
  </si>
  <si>
    <t>Částky jsou uvedeny bez DPH</t>
  </si>
  <si>
    <t>1.</t>
  </si>
  <si>
    <t>MZDOVÉ NÁKLADY ZAMĚSTNANCŮ, MANAŽERŮ, PREZIDIA atd.</t>
  </si>
  <si>
    <t>1.1.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</si>
  <si>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</si>
  <si>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</si>
  <si>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</si>
  <si>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</si>
  <si>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</si>
  <si>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</si>
  <si>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</si>
  <si>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</si>
  <si>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</si>
  <si>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</si>
  <si>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</si>
  <si>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</si>
  <si>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</si>
  <si>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</si>
  <si>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</si>
  <si>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</si>
  <si>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</si>
  <si>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</si>
  <si>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</si>
  <si>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 xml:space="preserve">Asistentka - sekretariát 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</si>
  <si>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</si>
  <si>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</si>
  <si>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</si>
  <si>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</si>
  <si>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</si>
  <si>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</si>
  <si>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</si>
  <si>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</si>
  <si>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1.3.</t>
  </si>
  <si>
    <t>Ostatní odměny</t>
  </si>
  <si>
    <t>1.3.1.</t>
  </si>
  <si>
    <t>Odměny jednání Prezidia</t>
  </si>
  <si>
    <t>13 OSOB /bez prezident, 1.viceprezident, manažer/</t>
  </si>
  <si>
    <t>3xročně</t>
  </si>
  <si>
    <t>1.3.2.</t>
  </si>
  <si>
    <t>Odměny, náklady jednání KRK</t>
  </si>
  <si>
    <t>3 osoby</t>
  </si>
  <si>
    <t>1.3.3.</t>
  </si>
  <si>
    <t>Odměny, náklady jednání komisí</t>
  </si>
  <si>
    <t>1.3.4.</t>
  </si>
  <si>
    <t>Brigádníci, výpomoc</t>
  </si>
  <si>
    <t>1.3.5.</t>
  </si>
  <si>
    <t>Odměny</t>
  </si>
  <si>
    <t>1.3.6.</t>
  </si>
  <si>
    <t>IT technik, webmaster + vývoj webu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</si>
  <si>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</si>
  <si>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</si>
  <si>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</si>
  <si>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</si>
  <si>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</si>
  <si>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</si>
  <si>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</si>
  <si>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</si>
  <si>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</si>
  <si>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</si>
  <si>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</si>
  <si>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</si>
  <si>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</si>
  <si>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</si>
  <si>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</si>
  <si>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</si>
  <si>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</si>
  <si>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</si>
  <si>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</si>
  <si>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</si>
  <si>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</si>
  <si>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</si>
  <si>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</si>
  <si>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</si>
  <si>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</si>
  <si>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</si>
  <si>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</si>
  <si>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</si>
  <si>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</si>
  <si>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</si>
  <si>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</si>
  <si>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</si>
  <si>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</si>
  <si>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</si>
  <si>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</si>
  <si>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</si>
  <si>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</si>
  <si>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</si>
  <si>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</si>
  <si>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</si>
  <si>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</si>
  <si>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</si>
  <si>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</si>
  <si>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</si>
  <si>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</si>
  <si>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</si>
  <si>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 xml:space="preserve">1 200 euro </t>
  </si>
  <si>
    <t>4.1.4.</t>
  </si>
  <si>
    <t>Poplatek - porotci IDO</t>
  </si>
  <si>
    <t>4.1.5.</t>
  </si>
  <si>
    <t>ČASPV – členský příspěvek</t>
  </si>
  <si>
    <t>5.</t>
  </si>
  <si>
    <t>Náklady na vzdělávací, školící a kongresovou činnost</t>
  </si>
  <si>
    <t>5.1.1.</t>
  </si>
  <si>
    <t>Školení + semináře /CZECH DANCE ARÉNA/</t>
  </si>
  <si>
    <t>6.</t>
  </si>
  <si>
    <t>Náklady spojené s reklamní a propagační činností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</si>
  <si>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</si>
  <si>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</si>
  <si>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</si>
  <si>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</si>
  <si>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6.1.3.</t>
  </si>
  <si>
    <t>Podpora organizátorů podzimní tour</t>
  </si>
  <si>
    <t>Videodokumentace</t>
  </si>
  <si>
    <t>7.</t>
  </si>
  <si>
    <t>Ostatní náklady</t>
  </si>
  <si>
    <t>7.1.1.</t>
  </si>
  <si>
    <t>DCS - správa systému</t>
  </si>
  <si>
    <t>7.1.2.</t>
  </si>
  <si>
    <t>DCS - vicepráce + překlopení žebříčku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</si>
  <si>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</si>
  <si>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</si>
  <si>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</si>
  <si>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</si>
  <si>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</si>
  <si>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</si>
  <si>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</si>
  <si>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 xml:space="preserve">Služby za výběr členského poplatku evidovaného člena 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</si>
  <si>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</si>
  <si>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</si>
  <si>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</si>
  <si>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</si>
  <si>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</si>
  <si>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</si>
  <si>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</si>
  <si>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</si>
  <si>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</si>
  <si>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</si>
  <si>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</si>
  <si>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Jednání o záznamu CDM v TV</t>
  </si>
  <si>
    <t>9.</t>
  </si>
  <si>
    <t>Rezervní fond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</si>
  <si>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</si>
  <si>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</si>
  <si>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</si>
  <si>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</si>
  <si>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</si>
  <si>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</si>
  <si>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</si>
  <si>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</si>
  <si>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</si>
  <si>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</si>
  <si>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</si>
  <si>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</si>
  <si>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</si>
  <si>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</si>
  <si>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</si>
  <si>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</si>
  <si>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Individuální člen - 300,- Kč (rozpočtováno 8400 osob)</t>
  </si>
  <si>
    <t>Kolektivní člen - 1.200,- Kč (rozpočtováno na 150 kolektivů)</t>
  </si>
  <si>
    <t>Evidovaný člen</t>
  </si>
  <si>
    <t>1.4.</t>
  </si>
  <si>
    <t>Kolektivní člen přesun z rozpočtu 2018/2019 placeno v prosinci na novou sezonu</t>
  </si>
  <si>
    <t>1.5.</t>
  </si>
  <si>
    <t>Individuální člen přesun z rozpočtu 2018/2019 placeno v prosinci na novou sezonu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</si>
  <si>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</si>
  <si>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</si>
  <si>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</si>
  <si>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</si>
  <si>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</si>
  <si>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</si>
  <si>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</si>
  <si>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</si>
  <si>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</si>
  <si>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</si>
  <si>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</si>
  <si>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</si>
  <si>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</si>
  <si>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</si>
  <si>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</si>
  <si>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</si>
  <si>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</si>
  <si>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</si>
  <si>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</si>
  <si>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</si>
  <si>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</si>
  <si>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</si>
  <si>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</si>
  <si>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5.2.</t>
  </si>
  <si>
    <t>DANCE SPORT MARKETING DLE SMLOUVY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</si>
  <si>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</si>
  <si>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</si>
  <si>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</si>
  <si>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</si>
  <si>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</si>
  <si>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</si>
  <si>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IDO/přepočet kurz 27 eur/</t>
  </si>
  <si>
    <t>MČR Grand finále</t>
  </si>
  <si>
    <t>7.1.</t>
  </si>
  <si>
    <t>Startovné + evidovaný člen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</si>
  <si>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</si>
  <si>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</si>
  <si>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</si>
  <si>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</si>
  <si>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</si>
  <si>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</si>
  <si>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</si>
  <si>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</si>
  <si>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</si>
  <si>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</si>
  <si>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</si>
  <si>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</si>
  <si>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</si>
  <si>
    <t>Poplatek IDO/ 26Kč</t>
  </si>
  <si>
    <t xml:space="preserve">  </t>
  </si>
  <si>
    <t>3 366 068,32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</si>
</sst>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dd/mm/yyyy"/>
    <numFmt numFmtId="167" formatCode="#,##0.00&quot; Kč&quot;"/>
    <numFmt numFmtId="168" formatCode="#,##0.00\ &quot;Kč&quot;"/>
    <numFmt numFmtId="169" formatCode="#,##0.00\ [$Kč-405]"/>
    <numFmt numFmtId="170" formatCode="#,##0.00\ [$€-1];[Red]#,##0.00\ [$€-1]"/>
    <numFmt numFmtId="171" formatCode="#,##0.00\ &quot;Kč&quot;;[Red]#,##0.00\ &quot;Kč&quot;"/>
  </numFmts>
  <fonts count="91">
    <font>
      <sz val="11"/>
      <color rgb="FF000000"/>
      <name val="Calibri"/>
    </font>
    <font>
      <b/>
      <i/>
      <sz val="18"/>
      <color rgb="FFFFFFFF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6"/>
      <color theme="1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7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i/>
      <sz val="11"/>
      <color rgb="FFFFFFFF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3366FF"/>
      <name val="Calibri"/>
      <family val="2"/>
      <charset val="238"/>
    </font>
    <font>
      <i/>
      <sz val="11"/>
      <color rgb="FFFFFFFF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i/>
      <sz val="9"/>
      <color theme="0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sz val="9"/>
      <color theme="1"/>
      <name val="Domine"/>
    </font>
    <font>
      <sz val="10"/>
      <color theme="1"/>
      <name val="Domine"/>
    </font>
    <font>
      <b/>
      <i/>
      <sz val="14"/>
      <color theme="1"/>
      <name val="Calibri"/>
      <family val="2"/>
      <charset val="238"/>
    </font>
    <font>
      <sz val="12"/>
      <color theme="1"/>
      <name val="Domine"/>
    </font>
    <font>
      <b/>
      <sz val="11"/>
      <color theme="1"/>
      <name val="Domine"/>
    </font>
    <font>
      <sz val="9"/>
      <color rgb="FFFFFFFF"/>
      <name val="Domine"/>
    </font>
    <font>
      <b/>
      <sz val="14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i/>
      <sz val="16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rgb="FF21212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indexed="81"/>
      <name val="Tahoma"/>
      <charset val="1"/>
    </font>
    <font>
      <sz val="9"/>
      <color rgb="FFFFFFFF"/>
      <name val="Arial"/>
      <family val="2"/>
      <charset val="238"/>
    </font>
    <font>
      <b/>
      <i/>
      <sz val="11"/>
      <name val="Calibri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1"/>
      <name val="Calibri"/>
      <family val="2"/>
      <charset val="238"/>
    </font>
    <font>
      <b/>
      <i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8496B0"/>
        <bgColor rgb="FF8496B0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9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/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51">
    <xf numFmtId="0" fontId="0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0" borderId="0" xfId="0" applyFont="1"/>
    <xf numFmtId="0" fontId="11" fillId="3" borderId="12" xfId="0" applyFont="1" applyFill="1" applyBorder="1"/>
    <xf numFmtId="0" fontId="11" fillId="3" borderId="13" xfId="0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/>
    <xf numFmtId="10" fontId="1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3" fillId="3" borderId="17" xfId="0" applyNumberFormat="1" applyFont="1" applyFill="1" applyBorder="1" applyAlignment="1">
      <alignment horizontal="center"/>
    </xf>
    <xf numFmtId="10" fontId="14" fillId="3" borderId="18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0" fontId="16" fillId="4" borderId="14" xfId="0" applyFont="1" applyFill="1" applyBorder="1"/>
    <xf numFmtId="166" fontId="17" fillId="3" borderId="21" xfId="0" applyNumberFormat="1" applyFont="1" applyFill="1" applyBorder="1"/>
    <xf numFmtId="0" fontId="19" fillId="4" borderId="23" xfId="0" applyFont="1" applyFill="1" applyBorder="1" applyAlignment="1">
      <alignment horizontal="center"/>
    </xf>
    <xf numFmtId="164" fontId="20" fillId="4" borderId="24" xfId="0" applyNumberFormat="1" applyFont="1" applyFill="1" applyBorder="1" applyAlignment="1">
      <alignment horizontal="center"/>
    </xf>
    <xf numFmtId="164" fontId="14" fillId="4" borderId="25" xfId="0" applyNumberFormat="1" applyFont="1" applyFill="1" applyBorder="1" applyAlignment="1">
      <alignment horizontal="center"/>
    </xf>
    <xf numFmtId="10" fontId="20" fillId="4" borderId="26" xfId="0" applyNumberFormat="1" applyFont="1" applyFill="1" applyBorder="1" applyAlignment="1">
      <alignment horizontal="center"/>
    </xf>
    <xf numFmtId="167" fontId="20" fillId="4" borderId="27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0" fontId="0" fillId="4" borderId="14" xfId="0" applyFont="1" applyFill="1" applyBorder="1"/>
    <xf numFmtId="166" fontId="17" fillId="3" borderId="28" xfId="0" applyNumberFormat="1" applyFont="1" applyFill="1" applyBorder="1"/>
    <xf numFmtId="0" fontId="19" fillId="4" borderId="30" xfId="0" applyFont="1" applyFill="1" applyBorder="1" applyAlignment="1">
      <alignment horizontal="center"/>
    </xf>
    <xf numFmtId="164" fontId="20" fillId="4" borderId="2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167" fontId="20" fillId="4" borderId="26" xfId="0" applyNumberFormat="1" applyFont="1" applyFill="1" applyBorder="1" applyAlignment="1">
      <alignment horizontal="center"/>
    </xf>
    <xf numFmtId="164" fontId="3" fillId="4" borderId="26" xfId="0" applyNumberFormat="1" applyFont="1" applyFill="1" applyBorder="1" applyAlignment="1">
      <alignment horizontal="center"/>
    </xf>
    <xf numFmtId="0" fontId="13" fillId="0" borderId="0" xfId="0" applyFont="1"/>
    <xf numFmtId="166" fontId="14" fillId="3" borderId="15" xfId="0" applyNumberFormat="1" applyFont="1" applyFill="1" applyBorder="1"/>
    <xf numFmtId="0" fontId="15" fillId="3" borderId="18" xfId="0" applyFont="1" applyFill="1" applyBorder="1"/>
    <xf numFmtId="0" fontId="14" fillId="3" borderId="19" xfId="0" applyFont="1" applyFill="1" applyBorder="1" applyAlignment="1">
      <alignment horizontal="center"/>
    </xf>
    <xf numFmtId="10" fontId="14" fillId="3" borderId="19" xfId="0" applyNumberFormat="1" applyFont="1" applyFill="1" applyBorder="1" applyAlignment="1">
      <alignment horizontal="center"/>
    </xf>
    <xf numFmtId="167" fontId="20" fillId="3" borderId="19" xfId="0" applyNumberFormat="1" applyFont="1" applyFill="1" applyBorder="1" applyAlignment="1">
      <alignment horizontal="center"/>
    </xf>
    <xf numFmtId="164" fontId="20" fillId="3" borderId="19" xfId="0" applyNumberFormat="1" applyFont="1" applyFill="1" applyBorder="1" applyAlignment="1">
      <alignment horizontal="center"/>
    </xf>
    <xf numFmtId="164" fontId="20" fillId="3" borderId="20" xfId="0" applyNumberFormat="1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10" fontId="20" fillId="4" borderId="24" xfId="0" applyNumberFormat="1" applyFont="1" applyFill="1" applyBorder="1" applyAlignment="1">
      <alignment horizontal="center"/>
    </xf>
    <xf numFmtId="167" fontId="20" fillId="4" borderId="24" xfId="0" applyNumberFormat="1" applyFont="1" applyFill="1" applyBorder="1" applyAlignment="1">
      <alignment horizontal="center"/>
    </xf>
    <xf numFmtId="166" fontId="17" fillId="3" borderId="33" xfId="0" applyNumberFormat="1" applyFont="1" applyFill="1" applyBorder="1"/>
    <xf numFmtId="164" fontId="14" fillId="4" borderId="35" xfId="0" applyNumberFormat="1" applyFont="1" applyFill="1" applyBorder="1" applyAlignment="1">
      <alignment horizontal="center"/>
    </xf>
    <xf numFmtId="164" fontId="20" fillId="4" borderId="36" xfId="0" applyNumberFormat="1" applyFont="1" applyFill="1" applyBorder="1" applyAlignment="1">
      <alignment horizontal="center"/>
    </xf>
    <xf numFmtId="164" fontId="3" fillId="4" borderId="36" xfId="0" applyNumberFormat="1" applyFont="1" applyFill="1" applyBorder="1" applyAlignment="1">
      <alignment horizontal="center"/>
    </xf>
    <xf numFmtId="166" fontId="14" fillId="3" borderId="37" xfId="0" applyNumberFormat="1" applyFont="1" applyFill="1" applyBorder="1"/>
    <xf numFmtId="0" fontId="15" fillId="3" borderId="38" xfId="0" applyFont="1" applyFill="1" applyBorder="1"/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165" fontId="17" fillId="4" borderId="24" xfId="0" applyNumberFormat="1" applyFont="1" applyFill="1" applyBorder="1" applyAlignment="1">
      <alignment horizontal="center"/>
    </xf>
    <xf numFmtId="164" fontId="14" fillId="4" borderId="40" xfId="0" applyNumberFormat="1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165" fontId="20" fillId="4" borderId="36" xfId="0" applyNumberFormat="1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3" fillId="4" borderId="14" xfId="0" applyFont="1" applyFill="1" applyBorder="1"/>
    <xf numFmtId="0" fontId="17" fillId="4" borderId="36" xfId="0" applyFont="1" applyFill="1" applyBorder="1"/>
    <xf numFmtId="164" fontId="14" fillId="4" borderId="41" xfId="0" applyNumberFormat="1" applyFont="1" applyFill="1" applyBorder="1" applyAlignment="1">
      <alignment horizontal="center"/>
    </xf>
    <xf numFmtId="165" fontId="20" fillId="4" borderId="26" xfId="0" applyNumberFormat="1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164" fontId="14" fillId="4" borderId="43" xfId="0" applyNumberFormat="1" applyFont="1" applyFill="1" applyBorder="1" applyAlignment="1">
      <alignment horizontal="center"/>
    </xf>
    <xf numFmtId="166" fontId="17" fillId="3" borderId="37" xfId="0" applyNumberFormat="1" applyFont="1" applyFill="1" applyBorder="1"/>
    <xf numFmtId="164" fontId="15" fillId="3" borderId="16" xfId="0" applyNumberFormat="1" applyFont="1" applyFill="1" applyBorder="1"/>
    <xf numFmtId="164" fontId="24" fillId="3" borderId="16" xfId="0" applyNumberFormat="1" applyFont="1" applyFill="1" applyBorder="1" applyAlignment="1">
      <alignment horizontal="center"/>
    </xf>
    <xf numFmtId="164" fontId="24" fillId="3" borderId="15" xfId="0" applyNumberFormat="1" applyFont="1" applyFill="1" applyBorder="1" applyAlignment="1">
      <alignment horizontal="center"/>
    </xf>
    <xf numFmtId="10" fontId="24" fillId="3" borderId="19" xfId="0" applyNumberFormat="1" applyFont="1" applyFill="1" applyBorder="1" applyAlignment="1">
      <alignment horizontal="center"/>
    </xf>
    <xf numFmtId="164" fontId="24" fillId="3" borderId="17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/>
    </xf>
    <xf numFmtId="164" fontId="14" fillId="3" borderId="19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0" fontId="13" fillId="5" borderId="12" xfId="0" applyFont="1" applyFill="1" applyBorder="1"/>
    <xf numFmtId="166" fontId="14" fillId="5" borderId="37" xfId="0" applyNumberFormat="1" applyFont="1" applyFill="1" applyBorder="1"/>
    <xf numFmtId="0" fontId="15" fillId="5" borderId="16" xfId="0" applyFont="1" applyFill="1" applyBorder="1"/>
    <xf numFmtId="165" fontId="14" fillId="5" borderId="16" xfId="0" applyNumberFormat="1" applyFont="1" applyFill="1" applyBorder="1" applyAlignment="1">
      <alignment horizontal="center"/>
    </xf>
    <xf numFmtId="164" fontId="14" fillId="5" borderId="44" xfId="0" applyNumberFormat="1" applyFont="1" applyFill="1" applyBorder="1" applyAlignment="1">
      <alignment horizontal="center"/>
    </xf>
    <xf numFmtId="164" fontId="14" fillId="5" borderId="45" xfId="0" applyNumberFormat="1" applyFont="1" applyFill="1" applyBorder="1"/>
    <xf numFmtId="167" fontId="14" fillId="5" borderId="45" xfId="0" applyNumberFormat="1" applyFont="1" applyFill="1" applyBorder="1" applyAlignment="1">
      <alignment horizontal="center"/>
    </xf>
    <xf numFmtId="0" fontId="16" fillId="0" borderId="0" xfId="0" applyFont="1"/>
    <xf numFmtId="166" fontId="17" fillId="5" borderId="21" xfId="0" applyNumberFormat="1" applyFont="1" applyFill="1" applyBorder="1"/>
    <xf numFmtId="0" fontId="25" fillId="0" borderId="47" xfId="0" applyFont="1" applyBorder="1" applyAlignment="1">
      <alignment horizontal="center"/>
    </xf>
    <xf numFmtId="165" fontId="20" fillId="0" borderId="47" xfId="0" applyNumberFormat="1" applyFont="1" applyBorder="1" applyAlignment="1">
      <alignment horizontal="center"/>
    </xf>
    <xf numFmtId="10" fontId="20" fillId="6" borderId="24" xfId="0" applyNumberFormat="1" applyFont="1" applyFill="1" applyBorder="1" applyAlignment="1">
      <alignment horizontal="center"/>
    </xf>
    <xf numFmtId="167" fontId="20" fillId="7" borderId="24" xfId="0" applyNumberFormat="1" applyFont="1" applyFill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6" fontId="17" fillId="5" borderId="33" xfId="0" applyNumberFormat="1" applyFont="1" applyFill="1" applyBorder="1"/>
    <xf numFmtId="0" fontId="22" fillId="0" borderId="36" xfId="0" applyFont="1" applyBorder="1" applyAlignment="1">
      <alignment horizontal="center"/>
    </xf>
    <xf numFmtId="165" fontId="20" fillId="0" borderId="36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17" fillId="0" borderId="36" xfId="0" applyFont="1" applyBorder="1"/>
    <xf numFmtId="0" fontId="19" fillId="0" borderId="36" xfId="0" applyFont="1" applyBorder="1" applyAlignment="1">
      <alignment horizontal="center"/>
    </xf>
    <xf numFmtId="166" fontId="17" fillId="5" borderId="28" xfId="0" applyNumberFormat="1" applyFont="1" applyFill="1" applyBorder="1"/>
    <xf numFmtId="0" fontId="17" fillId="4" borderId="26" xfId="0" applyFont="1" applyFill="1" applyBorder="1"/>
    <xf numFmtId="10" fontId="20" fillId="6" borderId="27" xfId="0" applyNumberFormat="1" applyFont="1" applyFill="1" applyBorder="1" applyAlignment="1">
      <alignment horizontal="center"/>
    </xf>
    <xf numFmtId="167" fontId="20" fillId="7" borderId="27" xfId="0" applyNumberFormat="1" applyFont="1" applyFill="1" applyBorder="1" applyAlignment="1">
      <alignment horizontal="center"/>
    </xf>
    <xf numFmtId="164" fontId="20" fillId="0" borderId="49" xfId="0" applyNumberFormat="1" applyFont="1" applyBorder="1" applyAlignment="1">
      <alignment horizontal="center"/>
    </xf>
    <xf numFmtId="166" fontId="17" fillId="5" borderId="15" xfId="0" applyNumberFormat="1" applyFont="1" applyFill="1" applyBorder="1"/>
    <xf numFmtId="0" fontId="17" fillId="5" borderId="19" xfId="0" applyFont="1" applyFill="1" applyBorder="1"/>
    <xf numFmtId="164" fontId="20" fillId="5" borderId="17" xfId="0" applyNumberFormat="1" applyFont="1" applyFill="1" applyBorder="1" applyAlignment="1">
      <alignment horizontal="center"/>
    </xf>
    <xf numFmtId="164" fontId="24" fillId="5" borderId="15" xfId="0" applyNumberFormat="1" applyFont="1" applyFill="1" applyBorder="1" applyAlignment="1">
      <alignment horizontal="center"/>
    </xf>
    <xf numFmtId="10" fontId="24" fillId="5" borderId="19" xfId="0" applyNumberFormat="1" applyFont="1" applyFill="1" applyBorder="1" applyAlignment="1">
      <alignment horizontal="center"/>
    </xf>
    <xf numFmtId="167" fontId="24" fillId="5" borderId="20" xfId="0" applyNumberFormat="1" applyFont="1" applyFill="1" applyBorder="1" applyAlignment="1">
      <alignment horizontal="center"/>
    </xf>
    <xf numFmtId="164" fontId="14" fillId="5" borderId="50" xfId="0" applyNumberFormat="1" applyFont="1" applyFill="1" applyBorder="1" applyAlignment="1">
      <alignment horizontal="center"/>
    </xf>
    <xf numFmtId="0" fontId="13" fillId="8" borderId="12" xfId="0" applyFont="1" applyFill="1" applyBorder="1"/>
    <xf numFmtId="166" fontId="14" fillId="8" borderId="51" xfId="0" applyNumberFormat="1" applyFont="1" applyFill="1" applyBorder="1"/>
    <xf numFmtId="0" fontId="15" fillId="8" borderId="44" xfId="0" applyFont="1" applyFill="1" applyBorder="1"/>
    <xf numFmtId="164" fontId="24" fillId="8" borderId="44" xfId="0" applyNumberFormat="1" applyFont="1" applyFill="1" applyBorder="1" applyAlignment="1">
      <alignment horizontal="center"/>
    </xf>
    <xf numFmtId="164" fontId="24" fillId="8" borderId="45" xfId="0" applyNumberFormat="1" applyFont="1" applyFill="1" applyBorder="1"/>
    <xf numFmtId="167" fontId="14" fillId="8" borderId="45" xfId="0" applyNumberFormat="1" applyFont="1" applyFill="1" applyBorder="1" applyAlignment="1">
      <alignment horizontal="center"/>
    </xf>
    <xf numFmtId="164" fontId="14" fillId="8" borderId="45" xfId="0" applyNumberFormat="1" applyFont="1" applyFill="1" applyBorder="1" applyAlignment="1">
      <alignment horizontal="center"/>
    </xf>
    <xf numFmtId="166" fontId="17" fillId="8" borderId="52" xfId="0" applyNumberFormat="1" applyFont="1" applyFill="1" applyBorder="1"/>
    <xf numFmtId="0" fontId="17" fillId="0" borderId="47" xfId="0" applyFont="1" applyBorder="1"/>
    <xf numFmtId="164" fontId="14" fillId="0" borderId="53" xfId="0" applyNumberFormat="1" applyFont="1" applyBorder="1" applyAlignment="1">
      <alignment horizontal="center"/>
    </xf>
    <xf numFmtId="10" fontId="20" fillId="6" borderId="36" xfId="0" applyNumberFormat="1" applyFont="1" applyFill="1" applyBorder="1" applyAlignment="1">
      <alignment horizontal="center"/>
    </xf>
    <xf numFmtId="167" fontId="20" fillId="7" borderId="36" xfId="0" applyNumberFormat="1" applyFont="1" applyFill="1" applyBorder="1" applyAlignment="1">
      <alignment horizontal="center"/>
    </xf>
    <xf numFmtId="166" fontId="17" fillId="8" borderId="54" xfId="0" applyNumberFormat="1" applyFont="1" applyFill="1" applyBorder="1"/>
    <xf numFmtId="166" fontId="17" fillId="8" borderId="55" xfId="0" applyNumberFormat="1" applyFont="1" applyFill="1" applyBorder="1"/>
    <xf numFmtId="0" fontId="17" fillId="0" borderId="49" xfId="0" applyFont="1" applyBorder="1"/>
    <xf numFmtId="166" fontId="17" fillId="8" borderId="37" xfId="0" applyNumberFormat="1" applyFont="1" applyFill="1" applyBorder="1"/>
    <xf numFmtId="0" fontId="17" fillId="8" borderId="16" xfId="0" applyFont="1" applyFill="1" applyBorder="1"/>
    <xf numFmtId="164" fontId="23" fillId="8" borderId="16" xfId="0" applyNumberFormat="1" applyFont="1" applyFill="1" applyBorder="1" applyAlignment="1">
      <alignment horizontal="center"/>
    </xf>
    <xf numFmtId="164" fontId="24" fillId="8" borderId="15" xfId="0" applyNumberFormat="1" applyFont="1" applyFill="1" applyBorder="1" applyAlignment="1">
      <alignment horizontal="center"/>
    </xf>
    <xf numFmtId="10" fontId="24" fillId="8" borderId="19" xfId="0" applyNumberFormat="1" applyFont="1" applyFill="1" applyBorder="1" applyAlignment="1">
      <alignment horizontal="center"/>
    </xf>
    <xf numFmtId="167" fontId="24" fillId="8" borderId="20" xfId="0" applyNumberFormat="1" applyFont="1" applyFill="1" applyBorder="1" applyAlignment="1">
      <alignment horizontal="center"/>
    </xf>
    <xf numFmtId="164" fontId="14" fillId="8" borderId="50" xfId="0" applyNumberFormat="1" applyFont="1" applyFill="1" applyBorder="1" applyAlignment="1">
      <alignment horizontal="center"/>
    </xf>
    <xf numFmtId="0" fontId="13" fillId="9" borderId="12" xfId="0" applyFont="1" applyFill="1" applyBorder="1"/>
    <xf numFmtId="166" fontId="13" fillId="9" borderId="51" xfId="0" applyNumberFormat="1" applyFont="1" applyFill="1" applyBorder="1"/>
    <xf numFmtId="0" fontId="13" fillId="9" borderId="44" xfId="0" applyFont="1" applyFill="1" applyBorder="1"/>
    <xf numFmtId="164" fontId="13" fillId="9" borderId="44" xfId="0" applyNumberFormat="1" applyFont="1" applyFill="1" applyBorder="1" applyAlignment="1">
      <alignment horizontal="center"/>
    </xf>
    <xf numFmtId="164" fontId="13" fillId="9" borderId="45" xfId="0" applyNumberFormat="1" applyFont="1" applyFill="1" applyBorder="1"/>
    <xf numFmtId="167" fontId="13" fillId="9" borderId="45" xfId="0" applyNumberFormat="1" applyFont="1" applyFill="1" applyBorder="1" applyAlignment="1">
      <alignment horizontal="center"/>
    </xf>
    <xf numFmtId="164" fontId="13" fillId="9" borderId="45" xfId="0" applyNumberFormat="1" applyFont="1" applyFill="1" applyBorder="1" applyAlignment="1">
      <alignment horizontal="center"/>
    </xf>
    <xf numFmtId="166" fontId="17" fillId="9" borderId="52" xfId="0" applyNumberFormat="1" applyFont="1" applyFill="1" applyBorder="1"/>
    <xf numFmtId="0" fontId="22" fillId="0" borderId="47" xfId="0" applyFont="1" applyBorder="1" applyAlignment="1">
      <alignment horizontal="center"/>
    </xf>
    <xf numFmtId="166" fontId="17" fillId="9" borderId="54" xfId="0" applyNumberFormat="1" applyFont="1" applyFill="1" applyBorder="1"/>
    <xf numFmtId="164" fontId="20" fillId="0" borderId="57" xfId="0" applyNumberFormat="1" applyFont="1" applyBorder="1" applyAlignment="1">
      <alignment horizontal="center"/>
    </xf>
    <xf numFmtId="164" fontId="14" fillId="4" borderId="36" xfId="0" applyNumberFormat="1" applyFont="1" applyFill="1" applyBorder="1" applyAlignment="1">
      <alignment horizontal="center"/>
    </xf>
    <xf numFmtId="164" fontId="26" fillId="0" borderId="36" xfId="0" applyNumberFormat="1" applyFont="1" applyBorder="1" applyAlignment="1">
      <alignment horizontal="center"/>
    </xf>
    <xf numFmtId="166" fontId="17" fillId="9" borderId="55" xfId="0" applyNumberFormat="1" applyFont="1" applyFill="1" applyBorder="1"/>
    <xf numFmtId="164" fontId="23" fillId="0" borderId="49" xfId="0" applyNumberFormat="1" applyFont="1" applyBorder="1" applyAlignment="1">
      <alignment horizontal="center"/>
    </xf>
    <xf numFmtId="166" fontId="17" fillId="9" borderId="37" xfId="0" applyNumberFormat="1" applyFont="1" applyFill="1" applyBorder="1"/>
    <xf numFmtId="0" fontId="17" fillId="9" borderId="16" xfId="0" applyFont="1" applyFill="1" applyBorder="1"/>
    <xf numFmtId="164" fontId="23" fillId="9" borderId="16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 vertical="center"/>
    </xf>
    <xf numFmtId="10" fontId="24" fillId="9" borderId="19" xfId="0" applyNumberFormat="1" applyFont="1" applyFill="1" applyBorder="1" applyAlignment="1">
      <alignment horizontal="center" vertical="center"/>
    </xf>
    <xf numFmtId="167" fontId="24" fillId="9" borderId="20" xfId="0" applyNumberFormat="1" applyFont="1" applyFill="1" applyBorder="1" applyAlignment="1">
      <alignment horizontal="center"/>
    </xf>
    <xf numFmtId="164" fontId="14" fillId="9" borderId="50" xfId="0" applyNumberFormat="1" applyFont="1" applyFill="1" applyBorder="1" applyAlignment="1">
      <alignment horizontal="center" vertical="center"/>
    </xf>
    <xf numFmtId="0" fontId="13" fillId="10" borderId="12" xfId="0" applyFont="1" applyFill="1" applyBorder="1"/>
    <xf numFmtId="166" fontId="13" fillId="10" borderId="51" xfId="0" applyNumberFormat="1" applyFont="1" applyFill="1" applyBorder="1"/>
    <xf numFmtId="0" fontId="13" fillId="10" borderId="44" xfId="0" applyFont="1" applyFill="1" applyBorder="1"/>
    <xf numFmtId="164" fontId="13" fillId="10" borderId="44" xfId="0" applyNumberFormat="1" applyFont="1" applyFill="1" applyBorder="1" applyAlignment="1">
      <alignment horizontal="center"/>
    </xf>
    <xf numFmtId="164" fontId="13" fillId="10" borderId="14" xfId="0" applyNumberFormat="1" applyFont="1" applyFill="1" applyBorder="1" applyAlignment="1">
      <alignment horizontal="center"/>
    </xf>
    <xf numFmtId="164" fontId="13" fillId="10" borderId="27" xfId="0" applyNumberFormat="1" applyFont="1" applyFill="1" applyBorder="1"/>
    <xf numFmtId="167" fontId="13" fillId="10" borderId="27" xfId="0" applyNumberFormat="1" applyFont="1" applyFill="1" applyBorder="1" applyAlignment="1">
      <alignment horizontal="center"/>
    </xf>
    <xf numFmtId="164" fontId="23" fillId="10" borderId="45" xfId="0" applyNumberFormat="1" applyFont="1" applyFill="1" applyBorder="1" applyAlignment="1">
      <alignment horizontal="center"/>
    </xf>
    <xf numFmtId="166" fontId="17" fillId="10" borderId="52" xfId="0" applyNumberFormat="1" applyFont="1" applyFill="1" applyBorder="1"/>
    <xf numFmtId="0" fontId="22" fillId="10" borderId="24" xfId="0" applyFont="1" applyFill="1" applyBorder="1" applyAlignment="1">
      <alignment horizontal="center"/>
    </xf>
    <xf numFmtId="164" fontId="20" fillId="10" borderId="25" xfId="0" applyNumberFormat="1" applyFont="1" applyFill="1" applyBorder="1" applyAlignment="1">
      <alignment horizontal="center"/>
    </xf>
    <xf numFmtId="164" fontId="24" fillId="10" borderId="12" xfId="0" applyNumberFormat="1" applyFont="1" applyFill="1" applyBorder="1" applyAlignment="1">
      <alignment horizontal="center"/>
    </xf>
    <xf numFmtId="10" fontId="20" fillId="10" borderId="19" xfId="0" applyNumberFormat="1" applyFont="1" applyFill="1" applyBorder="1" applyAlignment="1">
      <alignment horizontal="center"/>
    </xf>
    <xf numFmtId="167" fontId="24" fillId="10" borderId="20" xfId="0" applyNumberFormat="1" applyFont="1" applyFill="1" applyBorder="1" applyAlignment="1">
      <alignment horizontal="center"/>
    </xf>
    <xf numFmtId="164" fontId="20" fillId="4" borderId="34" xfId="0" applyNumberFormat="1" applyFont="1" applyFill="1" applyBorder="1" applyAlignment="1">
      <alignment horizontal="center"/>
    </xf>
    <xf numFmtId="0" fontId="13" fillId="11" borderId="12" xfId="0" applyFont="1" applyFill="1" applyBorder="1"/>
    <xf numFmtId="166" fontId="13" fillId="11" borderId="38" xfId="0" applyNumberFormat="1" applyFont="1" applyFill="1" applyBorder="1"/>
    <xf numFmtId="0" fontId="13" fillId="11" borderId="16" xfId="0" applyFont="1" applyFill="1" applyBorder="1"/>
    <xf numFmtId="164" fontId="13" fillId="11" borderId="16" xfId="0" applyNumberFormat="1" applyFont="1" applyFill="1" applyBorder="1" applyAlignment="1">
      <alignment horizontal="center"/>
    </xf>
    <xf numFmtId="164" fontId="13" fillId="11" borderId="44" xfId="0" applyNumberFormat="1" applyFont="1" applyFill="1" applyBorder="1" applyAlignment="1">
      <alignment horizontal="center"/>
    </xf>
    <xf numFmtId="164" fontId="13" fillId="11" borderId="45" xfId="0" applyNumberFormat="1" applyFont="1" applyFill="1" applyBorder="1"/>
    <xf numFmtId="167" fontId="13" fillId="11" borderId="45" xfId="0" applyNumberFormat="1" applyFont="1" applyFill="1" applyBorder="1" applyAlignment="1">
      <alignment horizontal="center"/>
    </xf>
    <xf numFmtId="164" fontId="13" fillId="11" borderId="19" xfId="0" applyNumberFormat="1" applyFont="1" applyFill="1" applyBorder="1" applyAlignment="1">
      <alignment horizontal="center"/>
    </xf>
    <xf numFmtId="0" fontId="23" fillId="0" borderId="0" xfId="0" applyFont="1"/>
    <xf numFmtId="49" fontId="17" fillId="11" borderId="52" xfId="0" applyNumberFormat="1" applyFont="1" applyFill="1" applyBorder="1"/>
    <xf numFmtId="49" fontId="17" fillId="11" borderId="54" xfId="0" applyNumberFormat="1" applyFont="1" applyFill="1" applyBorder="1"/>
    <xf numFmtId="0" fontId="0" fillId="0" borderId="0" xfId="0" applyFont="1"/>
    <xf numFmtId="14" fontId="17" fillId="11" borderId="54" xfId="0" applyNumberFormat="1" applyFont="1" applyFill="1" applyBorder="1"/>
    <xf numFmtId="164" fontId="27" fillId="0" borderId="36" xfId="0" applyNumberFormat="1" applyFont="1" applyBorder="1" applyAlignment="1">
      <alignment horizontal="center"/>
    </xf>
    <xf numFmtId="49" fontId="17" fillId="11" borderId="37" xfId="0" applyNumberFormat="1" applyFont="1" applyFill="1" applyBorder="1"/>
    <xf numFmtId="0" fontId="17" fillId="11" borderId="16" xfId="0" applyFont="1" applyFill="1" applyBorder="1"/>
    <xf numFmtId="164" fontId="23" fillId="11" borderId="58" xfId="0" applyNumberFormat="1" applyFont="1" applyFill="1" applyBorder="1" applyAlignment="1">
      <alignment horizontal="center"/>
    </xf>
    <xf numFmtId="164" fontId="24" fillId="11" borderId="15" xfId="0" applyNumberFormat="1" applyFont="1" applyFill="1" applyBorder="1" applyAlignment="1">
      <alignment horizontal="center" vertical="center"/>
    </xf>
    <xf numFmtId="10" fontId="24" fillId="11" borderId="19" xfId="0" applyNumberFormat="1" applyFont="1" applyFill="1" applyBorder="1" applyAlignment="1">
      <alignment horizontal="center" vertical="center"/>
    </xf>
    <xf numFmtId="167" fontId="24" fillId="11" borderId="20" xfId="0" applyNumberFormat="1" applyFont="1" applyFill="1" applyBorder="1" applyAlignment="1">
      <alignment horizontal="center"/>
    </xf>
    <xf numFmtId="164" fontId="14" fillId="11" borderId="29" xfId="0" applyNumberFormat="1" applyFont="1" applyFill="1" applyBorder="1" applyAlignment="1">
      <alignment horizontal="center" vertical="center"/>
    </xf>
    <xf numFmtId="0" fontId="13" fillId="12" borderId="12" xfId="0" applyFont="1" applyFill="1" applyBorder="1"/>
    <xf numFmtId="49" fontId="13" fillId="12" borderId="51" xfId="0" applyNumberFormat="1" applyFont="1" applyFill="1" applyBorder="1"/>
    <xf numFmtId="0" fontId="13" fillId="12" borderId="44" xfId="0" applyFont="1" applyFill="1" applyBorder="1" applyAlignment="1">
      <alignment wrapText="1"/>
    </xf>
    <xf numFmtId="164" fontId="13" fillId="12" borderId="44" xfId="0" applyNumberFormat="1" applyFont="1" applyFill="1" applyBorder="1" applyAlignment="1">
      <alignment horizontal="center"/>
    </xf>
    <xf numFmtId="164" fontId="13" fillId="12" borderId="45" xfId="0" applyNumberFormat="1" applyFont="1" applyFill="1" applyBorder="1"/>
    <xf numFmtId="167" fontId="13" fillId="12" borderId="45" xfId="0" applyNumberFormat="1" applyFont="1" applyFill="1" applyBorder="1" applyAlignment="1">
      <alignment horizontal="center"/>
    </xf>
    <xf numFmtId="164" fontId="13" fillId="12" borderId="19" xfId="0" applyNumberFormat="1" applyFont="1" applyFill="1" applyBorder="1" applyAlignment="1">
      <alignment horizontal="center"/>
    </xf>
    <xf numFmtId="49" fontId="17" fillId="12" borderId="52" xfId="0" applyNumberFormat="1" applyFont="1" applyFill="1" applyBorder="1"/>
    <xf numFmtId="0" fontId="22" fillId="0" borderId="59" xfId="0" applyFont="1" applyBorder="1" applyAlignment="1">
      <alignment horizontal="center" wrapText="1"/>
    </xf>
    <xf numFmtId="10" fontId="20" fillId="6" borderId="26" xfId="0" applyNumberFormat="1" applyFont="1" applyFill="1" applyBorder="1" applyAlignment="1">
      <alignment horizontal="center"/>
    </xf>
    <xf numFmtId="167" fontId="20" fillId="7" borderId="26" xfId="0" applyNumberFormat="1" applyFont="1" applyFill="1" applyBorder="1" applyAlignment="1">
      <alignment horizontal="center"/>
    </xf>
    <xf numFmtId="49" fontId="17" fillId="12" borderId="54" xfId="0" applyNumberFormat="1" applyFont="1" applyFill="1" applyBorder="1"/>
    <xf numFmtId="0" fontId="22" fillId="0" borderId="36" xfId="0" applyFont="1" applyBorder="1" applyAlignment="1">
      <alignment horizontal="center" wrapText="1"/>
    </xf>
    <xf numFmtId="164" fontId="20" fillId="0" borderId="60" xfId="0" applyNumberFormat="1" applyFont="1" applyBorder="1" applyAlignment="1">
      <alignment horizontal="center"/>
    </xf>
    <xf numFmtId="10" fontId="20" fillId="6" borderId="34" xfId="0" applyNumberFormat="1" applyFont="1" applyFill="1" applyBorder="1" applyAlignment="1">
      <alignment horizontal="center"/>
    </xf>
    <xf numFmtId="0" fontId="22" fillId="0" borderId="49" xfId="0" applyFont="1" applyBorder="1" applyAlignment="1">
      <alignment horizontal="center" wrapText="1"/>
    </xf>
    <xf numFmtId="164" fontId="20" fillId="0" borderId="48" xfId="0" applyNumberFormat="1" applyFont="1" applyBorder="1" applyAlignment="1">
      <alignment horizontal="center"/>
    </xf>
    <xf numFmtId="49" fontId="17" fillId="12" borderId="62" xfId="0" applyNumberFormat="1" applyFont="1" applyFill="1" applyBorder="1"/>
    <xf numFmtId="49" fontId="17" fillId="12" borderId="63" xfId="0" applyNumberFormat="1" applyFont="1" applyFill="1" applyBorder="1"/>
    <xf numFmtId="164" fontId="27" fillId="0" borderId="49" xfId="0" applyNumberFormat="1" applyFont="1" applyBorder="1" applyAlignment="1">
      <alignment horizontal="center"/>
    </xf>
    <xf numFmtId="164" fontId="14" fillId="4" borderId="26" xfId="0" applyNumberFormat="1" applyFont="1" applyFill="1" applyBorder="1" applyAlignment="1">
      <alignment horizontal="center"/>
    </xf>
    <xf numFmtId="166" fontId="17" fillId="12" borderId="37" xfId="0" applyNumberFormat="1" applyFont="1" applyFill="1" applyBorder="1"/>
    <xf numFmtId="0" fontId="17" fillId="12" borderId="16" xfId="0" applyFont="1" applyFill="1" applyBorder="1" applyAlignment="1">
      <alignment wrapText="1"/>
    </xf>
    <xf numFmtId="164" fontId="27" fillId="12" borderId="16" xfId="0" applyNumberFormat="1" applyFont="1" applyFill="1" applyBorder="1" applyAlignment="1">
      <alignment horizontal="center"/>
    </xf>
    <xf numFmtId="164" fontId="24" fillId="12" borderId="15" xfId="0" applyNumberFormat="1" applyFont="1" applyFill="1" applyBorder="1" applyAlignment="1">
      <alignment horizontal="center" vertical="center"/>
    </xf>
    <xf numFmtId="10" fontId="24" fillId="12" borderId="19" xfId="0" applyNumberFormat="1" applyFont="1" applyFill="1" applyBorder="1" applyAlignment="1">
      <alignment horizontal="center" vertical="center"/>
    </xf>
    <xf numFmtId="168" fontId="24" fillId="12" borderId="20" xfId="0" applyNumberFormat="1" applyFont="1" applyFill="1" applyBorder="1" applyAlignment="1">
      <alignment horizontal="center" vertical="center"/>
    </xf>
    <xf numFmtId="164" fontId="14" fillId="12" borderId="50" xfId="0" applyNumberFormat="1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left" vertical="center"/>
    </xf>
    <xf numFmtId="166" fontId="13" fillId="13" borderId="45" xfId="0" applyNumberFormat="1" applyFont="1" applyFill="1" applyBorder="1" applyAlignment="1">
      <alignment horizontal="left" vertical="center"/>
    </xf>
    <xf numFmtId="0" fontId="13" fillId="13" borderId="44" xfId="0" applyFont="1" applyFill="1" applyBorder="1" applyAlignment="1">
      <alignment horizontal="left" vertical="center" wrapText="1"/>
    </xf>
    <xf numFmtId="164" fontId="13" fillId="13" borderId="44" xfId="0" applyNumberFormat="1" applyFont="1" applyFill="1" applyBorder="1" applyAlignment="1">
      <alignment horizontal="center" vertical="center"/>
    </xf>
    <xf numFmtId="164" fontId="13" fillId="13" borderId="45" xfId="0" applyNumberFormat="1" applyFont="1" applyFill="1" applyBorder="1" applyAlignment="1">
      <alignment horizontal="left" vertical="center"/>
    </xf>
    <xf numFmtId="10" fontId="13" fillId="13" borderId="45" xfId="0" applyNumberFormat="1" applyFont="1" applyFill="1" applyBorder="1" applyAlignment="1">
      <alignment horizontal="left" vertical="center"/>
    </xf>
    <xf numFmtId="164" fontId="13" fillId="13" borderId="45" xfId="0" applyNumberFormat="1" applyFont="1" applyFill="1" applyBorder="1" applyAlignment="1">
      <alignment horizontal="center" vertical="center"/>
    </xf>
    <xf numFmtId="49" fontId="17" fillId="13" borderId="25" xfId="0" applyNumberFormat="1" applyFont="1" applyFill="1" applyBorder="1"/>
    <xf numFmtId="0" fontId="30" fillId="4" borderId="24" xfId="0" applyFont="1" applyFill="1" applyBorder="1" applyAlignment="1">
      <alignment horizontal="center" wrapText="1"/>
    </xf>
    <xf numFmtId="164" fontId="23" fillId="4" borderId="24" xfId="0" applyNumberFormat="1" applyFont="1" applyFill="1" applyBorder="1" applyAlignment="1">
      <alignment horizontal="center"/>
    </xf>
    <xf numFmtId="164" fontId="14" fillId="4" borderId="24" xfId="0" applyNumberFormat="1" applyFont="1" applyFill="1" applyBorder="1" applyAlignment="1">
      <alignment horizontal="center"/>
    </xf>
    <xf numFmtId="0" fontId="30" fillId="4" borderId="36" xfId="0" applyFont="1" applyFill="1" applyBorder="1" applyAlignment="1">
      <alignment horizontal="center" wrapText="1"/>
    </xf>
    <xf numFmtId="164" fontId="23" fillId="4" borderId="36" xfId="0" applyNumberFormat="1" applyFont="1" applyFill="1" applyBorder="1" applyAlignment="1">
      <alignment horizontal="center"/>
    </xf>
    <xf numFmtId="0" fontId="30" fillId="4" borderId="26" xfId="0" applyFont="1" applyFill="1" applyBorder="1" applyAlignment="1">
      <alignment horizontal="center" wrapText="1"/>
    </xf>
    <xf numFmtId="164" fontId="23" fillId="4" borderId="26" xfId="0" applyNumberFormat="1" applyFont="1" applyFill="1" applyBorder="1" applyAlignment="1">
      <alignment horizontal="center"/>
    </xf>
    <xf numFmtId="166" fontId="17" fillId="13" borderId="12" xfId="0" applyNumberFormat="1" applyFont="1" applyFill="1" applyBorder="1"/>
    <xf numFmtId="0" fontId="17" fillId="13" borderId="19" xfId="0" applyFont="1" applyFill="1" applyBorder="1" applyAlignment="1">
      <alignment wrapText="1"/>
    </xf>
    <xf numFmtId="164" fontId="27" fillId="13" borderId="17" xfId="0" applyNumberFormat="1" applyFont="1" applyFill="1" applyBorder="1" applyAlignment="1">
      <alignment horizontal="center"/>
    </xf>
    <xf numFmtId="164" fontId="24" fillId="13" borderId="15" xfId="0" applyNumberFormat="1" applyFont="1" applyFill="1" applyBorder="1" applyAlignment="1">
      <alignment horizontal="center" vertical="center"/>
    </xf>
    <xf numFmtId="10" fontId="24" fillId="13" borderId="19" xfId="0" applyNumberFormat="1" applyFont="1" applyFill="1" applyBorder="1" applyAlignment="1">
      <alignment horizontal="center" vertical="center"/>
    </xf>
    <xf numFmtId="168" fontId="24" fillId="13" borderId="20" xfId="0" applyNumberFormat="1" applyFont="1" applyFill="1" applyBorder="1" applyAlignment="1">
      <alignment horizontal="center" vertical="center"/>
    </xf>
    <xf numFmtId="164" fontId="14" fillId="13" borderId="50" xfId="0" applyNumberFormat="1" applyFont="1" applyFill="1" applyBorder="1" applyAlignment="1">
      <alignment horizontal="center" vertical="center"/>
    </xf>
    <xf numFmtId="164" fontId="14" fillId="13" borderId="19" xfId="0" applyNumberFormat="1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vertical="center"/>
    </xf>
    <xf numFmtId="0" fontId="13" fillId="14" borderId="27" xfId="0" applyFont="1" applyFill="1" applyBorder="1" applyAlignment="1">
      <alignment vertical="center"/>
    </xf>
    <xf numFmtId="164" fontId="13" fillId="14" borderId="43" xfId="0" applyNumberFormat="1" applyFont="1" applyFill="1" applyBorder="1" applyAlignment="1">
      <alignment horizontal="center" vertical="center"/>
    </xf>
    <xf numFmtId="164" fontId="24" fillId="14" borderId="15" xfId="0" applyNumberFormat="1" applyFont="1" applyFill="1" applyBorder="1" applyAlignment="1">
      <alignment horizontal="center" vertical="center"/>
    </xf>
    <xf numFmtId="10" fontId="20" fillId="14" borderId="19" xfId="0" applyNumberFormat="1" applyFont="1" applyFill="1" applyBorder="1" applyAlignment="1">
      <alignment horizontal="center"/>
    </xf>
    <xf numFmtId="167" fontId="24" fillId="14" borderId="20" xfId="0" applyNumberFormat="1" applyFont="1" applyFill="1" applyBorder="1" applyAlignment="1">
      <alignment horizontal="center"/>
    </xf>
    <xf numFmtId="164" fontId="20" fillId="14" borderId="42" xfId="0" applyNumberFormat="1" applyFont="1" applyFill="1" applyBorder="1" applyAlignment="1">
      <alignment horizontal="center"/>
    </xf>
    <xf numFmtId="0" fontId="31" fillId="15" borderId="15" xfId="0" applyFont="1" applyFill="1" applyBorder="1" applyAlignment="1">
      <alignment horizontal="center"/>
    </xf>
    <xf numFmtId="0" fontId="32" fillId="15" borderId="17" xfId="0" applyFont="1" applyFill="1" applyBorder="1" applyAlignment="1">
      <alignment horizontal="center"/>
    </xf>
    <xf numFmtId="164" fontId="32" fillId="15" borderId="15" xfId="0" applyNumberFormat="1" applyFont="1" applyFill="1" applyBorder="1" applyAlignment="1">
      <alignment horizontal="center"/>
    </xf>
    <xf numFmtId="164" fontId="32" fillId="15" borderId="19" xfId="0" applyNumberFormat="1" applyFont="1" applyFill="1" applyBorder="1" applyAlignment="1">
      <alignment horizontal="center"/>
    </xf>
    <xf numFmtId="167" fontId="32" fillId="15" borderId="20" xfId="0" applyNumberFormat="1" applyFont="1" applyFill="1" applyBorder="1" applyAlignment="1">
      <alignment horizontal="center"/>
    </xf>
    <xf numFmtId="169" fontId="31" fillId="15" borderId="50" xfId="0" applyNumberFormat="1" applyFont="1" applyFill="1" applyBorder="1" applyAlignment="1">
      <alignment horizontal="center"/>
    </xf>
    <xf numFmtId="169" fontId="31" fillId="15" borderId="19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7" fillId="4" borderId="14" xfId="0" applyFont="1" applyFill="1" applyBorder="1"/>
    <xf numFmtId="0" fontId="27" fillId="4" borderId="14" xfId="0" applyFont="1" applyFill="1" applyBorder="1"/>
    <xf numFmtId="0" fontId="34" fillId="4" borderId="14" xfId="0" applyFont="1" applyFill="1" applyBorder="1"/>
    <xf numFmtId="164" fontId="35" fillId="4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32" fillId="4" borderId="14" xfId="0" applyNumberFormat="1" applyFont="1" applyFill="1" applyBorder="1"/>
    <xf numFmtId="10" fontId="36" fillId="4" borderId="14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0" fontId="27" fillId="0" borderId="0" xfId="0" applyFont="1"/>
    <xf numFmtId="167" fontId="37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7" fontId="41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0" fontId="3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2" fillId="17" borderId="37" xfId="0" applyFont="1" applyFill="1" applyBorder="1" applyAlignment="1">
      <alignment horizontal="left" vertical="center"/>
    </xf>
    <xf numFmtId="0" fontId="10" fillId="17" borderId="38" xfId="0" applyFont="1" applyFill="1" applyBorder="1" applyAlignment="1">
      <alignment horizontal="center" vertical="center"/>
    </xf>
    <xf numFmtId="0" fontId="44" fillId="17" borderId="39" xfId="0" applyFont="1" applyFill="1" applyBorder="1" applyAlignment="1">
      <alignment vertical="center"/>
    </xf>
    <xf numFmtId="0" fontId="27" fillId="17" borderId="37" xfId="0" applyFont="1" applyFill="1" applyBorder="1" applyAlignment="1">
      <alignment horizontal="center" vertical="center"/>
    </xf>
    <xf numFmtId="10" fontId="12" fillId="17" borderId="68" xfId="0" applyNumberFormat="1" applyFont="1" applyFill="1" applyBorder="1" applyAlignment="1">
      <alignment horizontal="center" vertical="center"/>
    </xf>
    <xf numFmtId="165" fontId="12" fillId="17" borderId="38" xfId="0" applyNumberFormat="1" applyFont="1" applyFill="1" applyBorder="1" applyAlignment="1">
      <alignment horizontal="center" vertical="center"/>
    </xf>
    <xf numFmtId="165" fontId="12" fillId="17" borderId="6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0" fillId="17" borderId="69" xfId="0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vertical="center" wrapText="1"/>
    </xf>
    <xf numFmtId="164" fontId="20" fillId="4" borderId="71" xfId="0" applyNumberFormat="1" applyFont="1" applyFill="1" applyBorder="1" applyAlignment="1">
      <alignment horizontal="center"/>
    </xf>
    <xf numFmtId="167" fontId="20" fillId="4" borderId="72" xfId="0" applyNumberFormat="1" applyFont="1" applyFill="1" applyBorder="1" applyAlignment="1">
      <alignment horizontal="center"/>
    </xf>
    <xf numFmtId="164" fontId="20" fillId="0" borderId="73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" vertical="center"/>
    </xf>
    <xf numFmtId="164" fontId="20" fillId="0" borderId="74" xfId="0" applyNumberFormat="1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164" fontId="20" fillId="0" borderId="74" xfId="0" applyNumberFormat="1" applyFont="1" applyBorder="1" applyAlignment="1">
      <alignment vertical="center"/>
    </xf>
    <xf numFmtId="164" fontId="20" fillId="0" borderId="76" xfId="0" applyNumberFormat="1" applyFont="1" applyBorder="1" applyAlignment="1">
      <alignment horizontal="left" vertical="center"/>
    </xf>
    <xf numFmtId="0" fontId="10" fillId="17" borderId="33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vertical="center" wrapText="1"/>
    </xf>
    <xf numFmtId="164" fontId="20" fillId="0" borderId="48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vertical="center"/>
    </xf>
    <xf numFmtId="164" fontId="20" fillId="0" borderId="77" xfId="0" applyNumberFormat="1" applyFont="1" applyBorder="1" applyAlignment="1">
      <alignment horizontal="left" vertical="center"/>
    </xf>
    <xf numFmtId="164" fontId="20" fillId="4" borderId="78" xfId="0" applyNumberFormat="1" applyFont="1" applyFill="1" applyBorder="1" applyAlignment="1">
      <alignment horizontal="center" vertical="center"/>
    </xf>
    <xf numFmtId="164" fontId="27" fillId="4" borderId="78" xfId="0" applyNumberFormat="1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28" fillId="17" borderId="79" xfId="0" applyFont="1" applyFill="1" applyBorder="1" applyAlignment="1">
      <alignment vertical="center" wrapText="1"/>
    </xf>
    <xf numFmtId="164" fontId="8" fillId="17" borderId="80" xfId="0" applyNumberFormat="1" applyFont="1" applyFill="1" applyBorder="1" applyAlignment="1">
      <alignment horizontal="center" vertical="center"/>
    </xf>
    <xf numFmtId="164" fontId="12" fillId="17" borderId="26" xfId="0" applyNumberFormat="1" applyFont="1" applyFill="1" applyBorder="1" applyAlignment="1">
      <alignment horizontal="center" vertical="center"/>
    </xf>
    <xf numFmtId="167" fontId="10" fillId="17" borderId="81" xfId="0" applyNumberFormat="1" applyFont="1" applyFill="1" applyBorder="1" applyAlignment="1">
      <alignment horizontal="center" vertical="center"/>
    </xf>
    <xf numFmtId="164" fontId="20" fillId="17" borderId="29" xfId="0" applyNumberFormat="1" applyFont="1" applyFill="1" applyBorder="1" applyAlignment="1">
      <alignment horizontal="center"/>
    </xf>
    <xf numFmtId="164" fontId="20" fillId="17" borderId="26" xfId="0" applyNumberFormat="1" applyFont="1" applyFill="1" applyBorder="1" applyAlignment="1">
      <alignment horizontal="center"/>
    </xf>
    <xf numFmtId="164" fontId="20" fillId="17" borderId="26" xfId="0" applyNumberFormat="1" applyFont="1" applyFill="1" applyBorder="1"/>
    <xf numFmtId="164" fontId="20" fillId="17" borderId="81" xfId="0" applyNumberFormat="1" applyFont="1" applyFill="1" applyBorder="1" applyAlignment="1">
      <alignment horizontal="left"/>
    </xf>
    <xf numFmtId="0" fontId="12" fillId="18" borderId="12" xfId="0" applyFont="1" applyFill="1" applyBorder="1" applyAlignment="1">
      <alignment horizontal="left" vertical="center"/>
    </xf>
    <xf numFmtId="0" fontId="10" fillId="18" borderId="37" xfId="0" applyFont="1" applyFill="1" applyBorder="1" applyAlignment="1">
      <alignment horizontal="center" vertical="center"/>
    </xf>
    <xf numFmtId="0" fontId="44" fillId="18" borderId="16" xfId="0" applyFont="1" applyFill="1" applyBorder="1" applyAlignment="1">
      <alignment vertical="center"/>
    </xf>
    <xf numFmtId="164" fontId="27" fillId="18" borderId="15" xfId="0" applyNumberFormat="1" applyFont="1" applyFill="1" applyBorder="1" applyAlignment="1">
      <alignment horizontal="center" vertical="center"/>
    </xf>
    <xf numFmtId="164" fontId="12" fillId="18" borderId="19" xfId="0" applyNumberFormat="1" applyFont="1" applyFill="1" applyBorder="1" applyAlignment="1">
      <alignment horizontal="center" vertical="center"/>
    </xf>
    <xf numFmtId="167" fontId="10" fillId="18" borderId="20" xfId="0" applyNumberFormat="1" applyFont="1" applyFill="1" applyBorder="1" applyAlignment="1">
      <alignment horizontal="center"/>
    </xf>
    <xf numFmtId="164" fontId="20" fillId="18" borderId="50" xfId="0" applyNumberFormat="1" applyFont="1" applyFill="1" applyBorder="1" applyAlignment="1">
      <alignment horizontal="center"/>
    </xf>
    <xf numFmtId="164" fontId="20" fillId="18" borderId="19" xfId="0" applyNumberFormat="1" applyFont="1" applyFill="1" applyBorder="1" applyAlignment="1">
      <alignment horizontal="center"/>
    </xf>
    <xf numFmtId="164" fontId="20" fillId="18" borderId="19" xfId="0" applyNumberFormat="1" applyFont="1" applyFill="1" applyBorder="1"/>
    <xf numFmtId="164" fontId="20" fillId="18" borderId="20" xfId="0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18" borderId="21" xfId="0" applyFont="1" applyFill="1" applyBorder="1" applyAlignment="1">
      <alignment horizontal="left" vertical="center"/>
    </xf>
    <xf numFmtId="0" fontId="18" fillId="4" borderId="40" xfId="0" applyFont="1" applyFill="1" applyBorder="1" applyAlignment="1">
      <alignment horizontal="left" vertical="center"/>
    </xf>
    <xf numFmtId="164" fontId="20" fillId="4" borderId="78" xfId="0" applyNumberFormat="1" applyFont="1" applyFill="1" applyBorder="1" applyAlignment="1">
      <alignment horizontal="center" vertical="center" wrapText="1"/>
    </xf>
    <xf numFmtId="164" fontId="20" fillId="4" borderId="22" xfId="0" applyNumberFormat="1" applyFont="1" applyFill="1" applyBorder="1" applyAlignment="1">
      <alignment horizontal="center" vertical="center"/>
    </xf>
    <xf numFmtId="164" fontId="20" fillId="4" borderId="24" xfId="0" applyNumberFormat="1" applyFont="1" applyFill="1" applyBorder="1" applyAlignment="1">
      <alignment horizontal="center" vertical="center"/>
    </xf>
    <xf numFmtId="164" fontId="20" fillId="4" borderId="24" xfId="0" applyNumberFormat="1" applyFont="1" applyFill="1" applyBorder="1" applyAlignment="1">
      <alignment horizontal="left" vertical="center"/>
    </xf>
    <xf numFmtId="164" fontId="20" fillId="4" borderId="72" xfId="0" applyNumberFormat="1" applyFont="1" applyFill="1" applyBorder="1" applyAlignment="1">
      <alignment horizontal="left" vertical="center"/>
    </xf>
    <xf numFmtId="0" fontId="10" fillId="18" borderId="33" xfId="0" applyFont="1" applyFill="1" applyBorder="1" applyAlignment="1">
      <alignment horizontal="left" vertical="center"/>
    </xf>
    <xf numFmtId="0" fontId="18" fillId="4" borderId="41" xfId="0" applyFont="1" applyFill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164" fontId="20" fillId="4" borderId="36" xfId="0" applyNumberFormat="1" applyFont="1" applyFill="1" applyBorder="1" applyAlignment="1">
      <alignment horizontal="center" vertical="center"/>
    </xf>
    <xf numFmtId="164" fontId="20" fillId="0" borderId="36" xfId="0" applyNumberFormat="1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16" fontId="10" fillId="18" borderId="33" xfId="0" applyNumberFormat="1" applyFont="1" applyFill="1" applyBorder="1" applyAlignment="1">
      <alignment horizontal="left" vertical="center" wrapText="1"/>
    </xf>
    <xf numFmtId="0" fontId="10" fillId="18" borderId="28" xfId="0" applyFont="1" applyFill="1" applyBorder="1" applyAlignment="1">
      <alignment horizontal="center" vertical="center" wrapText="1"/>
    </xf>
    <xf numFmtId="0" fontId="4" fillId="18" borderId="79" xfId="0" applyFont="1" applyFill="1" applyBorder="1" applyAlignment="1">
      <alignment horizontal="left" vertical="center"/>
    </xf>
    <xf numFmtId="164" fontId="8" fillId="18" borderId="80" xfId="0" applyNumberFormat="1" applyFont="1" applyFill="1" applyBorder="1" applyAlignment="1">
      <alignment horizontal="center" vertical="center" wrapText="1"/>
    </xf>
    <xf numFmtId="164" fontId="12" fillId="18" borderId="26" xfId="0" applyNumberFormat="1" applyFont="1" applyFill="1" applyBorder="1" applyAlignment="1">
      <alignment horizontal="center" vertical="center" wrapText="1"/>
    </xf>
    <xf numFmtId="167" fontId="10" fillId="18" borderId="81" xfId="0" applyNumberFormat="1" applyFont="1" applyFill="1" applyBorder="1" applyAlignment="1">
      <alignment horizontal="center"/>
    </xf>
    <xf numFmtId="164" fontId="20" fillId="18" borderId="29" xfId="0" applyNumberFormat="1" applyFont="1" applyFill="1" applyBorder="1" applyAlignment="1">
      <alignment horizontal="center"/>
    </xf>
    <xf numFmtId="164" fontId="20" fillId="18" borderId="26" xfId="0" applyNumberFormat="1" applyFont="1" applyFill="1" applyBorder="1" applyAlignment="1">
      <alignment horizontal="center"/>
    </xf>
    <xf numFmtId="164" fontId="20" fillId="18" borderId="26" xfId="0" applyNumberFormat="1" applyFont="1" applyFill="1" applyBorder="1"/>
    <xf numFmtId="164" fontId="20" fillId="18" borderId="81" xfId="0" applyNumberFormat="1" applyFont="1" applyFill="1" applyBorder="1" applyAlignment="1">
      <alignment horizontal="left"/>
    </xf>
    <xf numFmtId="0" fontId="12" fillId="19" borderId="12" xfId="0" applyFont="1" applyFill="1" applyBorder="1" applyAlignment="1">
      <alignment horizontal="left" vertical="center"/>
    </xf>
    <xf numFmtId="0" fontId="46" fillId="19" borderId="37" xfId="0" applyFont="1" applyFill="1" applyBorder="1" applyAlignment="1">
      <alignment horizontal="left" vertical="center"/>
    </xf>
    <xf numFmtId="0" fontId="44" fillId="19" borderId="16" xfId="0" applyFont="1" applyFill="1" applyBorder="1" applyAlignment="1">
      <alignment horizontal="left" vertical="center"/>
    </xf>
    <xf numFmtId="164" fontId="27" fillId="19" borderId="15" xfId="0" applyNumberFormat="1" applyFont="1" applyFill="1" applyBorder="1" applyAlignment="1">
      <alignment horizontal="center" vertical="center"/>
    </xf>
    <xf numFmtId="164" fontId="47" fillId="19" borderId="19" xfId="0" applyNumberFormat="1" applyFont="1" applyFill="1" applyBorder="1" applyAlignment="1">
      <alignment horizontal="center" vertical="center"/>
    </xf>
    <xf numFmtId="167" fontId="10" fillId="19" borderId="20" xfId="0" applyNumberFormat="1" applyFont="1" applyFill="1" applyBorder="1" applyAlignment="1">
      <alignment horizontal="center"/>
    </xf>
    <xf numFmtId="164" fontId="20" fillId="19" borderId="50" xfId="0" applyNumberFormat="1" applyFont="1" applyFill="1" applyBorder="1" applyAlignment="1">
      <alignment horizontal="center"/>
    </xf>
    <xf numFmtId="164" fontId="20" fillId="19" borderId="19" xfId="0" applyNumberFormat="1" applyFont="1" applyFill="1" applyBorder="1" applyAlignment="1">
      <alignment horizontal="center"/>
    </xf>
    <xf numFmtId="164" fontId="20" fillId="19" borderId="19" xfId="0" applyNumberFormat="1" applyFont="1" applyFill="1" applyBorder="1"/>
    <xf numFmtId="164" fontId="20" fillId="19" borderId="20" xfId="0" applyNumberFormat="1" applyFont="1" applyFill="1" applyBorder="1" applyAlignment="1">
      <alignment horizontal="left"/>
    </xf>
    <xf numFmtId="0" fontId="10" fillId="19" borderId="21" xfId="0" applyFont="1" applyFill="1" applyBorder="1" applyAlignment="1">
      <alignment horizontal="center" vertical="center" wrapText="1"/>
    </xf>
    <xf numFmtId="0" fontId="29" fillId="0" borderId="60" xfId="0" applyFont="1" applyBorder="1"/>
    <xf numFmtId="164" fontId="8" fillId="19" borderId="82" xfId="0" applyNumberFormat="1" applyFont="1" applyFill="1" applyBorder="1" applyAlignment="1">
      <alignment horizontal="center"/>
    </xf>
    <xf numFmtId="164" fontId="20" fillId="0" borderId="46" xfId="0" applyNumberFormat="1" applyFont="1" applyBorder="1" applyAlignment="1">
      <alignment horizontal="center"/>
    </xf>
    <xf numFmtId="164" fontId="20" fillId="0" borderId="47" xfId="0" applyNumberFormat="1" applyFont="1" applyBorder="1"/>
    <xf numFmtId="164" fontId="20" fillId="0" borderId="83" xfId="0" applyNumberFormat="1" applyFont="1" applyBorder="1" applyAlignment="1">
      <alignment horizontal="left"/>
    </xf>
    <xf numFmtId="0" fontId="12" fillId="20" borderId="12" xfId="0" applyFont="1" applyFill="1" applyBorder="1" applyAlignment="1">
      <alignment horizontal="left" vertical="center"/>
    </xf>
    <xf numFmtId="0" fontId="10" fillId="20" borderId="37" xfId="0" applyFont="1" applyFill="1" applyBorder="1" applyAlignment="1">
      <alignment horizontal="center" vertical="center"/>
    </xf>
    <xf numFmtId="0" fontId="44" fillId="20" borderId="16" xfId="0" applyFont="1" applyFill="1" applyBorder="1" applyAlignment="1">
      <alignment horizontal="left" vertical="center"/>
    </xf>
    <xf numFmtId="164" fontId="27" fillId="20" borderId="15" xfId="0" applyNumberFormat="1" applyFont="1" applyFill="1" applyBorder="1" applyAlignment="1">
      <alignment horizontal="center" vertical="center"/>
    </xf>
    <xf numFmtId="164" fontId="12" fillId="20" borderId="19" xfId="0" applyNumberFormat="1" applyFont="1" applyFill="1" applyBorder="1" applyAlignment="1">
      <alignment horizontal="center" vertical="center"/>
    </xf>
    <xf numFmtId="167" fontId="12" fillId="20" borderId="20" xfId="0" applyNumberFormat="1" applyFont="1" applyFill="1" applyBorder="1" applyAlignment="1">
      <alignment horizontal="center"/>
    </xf>
    <xf numFmtId="164" fontId="20" fillId="20" borderId="50" xfId="0" applyNumberFormat="1" applyFont="1" applyFill="1" applyBorder="1" applyAlignment="1">
      <alignment horizontal="center"/>
    </xf>
    <xf numFmtId="164" fontId="20" fillId="20" borderId="19" xfId="0" applyNumberFormat="1" applyFont="1" applyFill="1" applyBorder="1" applyAlignment="1">
      <alignment horizontal="center"/>
    </xf>
    <xf numFmtId="164" fontId="20" fillId="20" borderId="19" xfId="0" applyNumberFormat="1" applyFont="1" applyFill="1" applyBorder="1"/>
    <xf numFmtId="164" fontId="20" fillId="20" borderId="20" xfId="0" applyNumberFormat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10" fillId="20" borderId="21" xfId="0" applyFont="1" applyFill="1" applyBorder="1" applyAlignment="1">
      <alignment horizontal="center" vertical="center" wrapText="1"/>
    </xf>
    <xf numFmtId="0" fontId="18" fillId="0" borderId="60" xfId="0" applyFont="1" applyBorder="1"/>
    <xf numFmtId="164" fontId="20" fillId="4" borderId="82" xfId="0" applyNumberFormat="1" applyFont="1" applyFill="1" applyBorder="1" applyAlignment="1">
      <alignment horizontal="center"/>
    </xf>
    <xf numFmtId="49" fontId="10" fillId="20" borderId="33" xfId="0" applyNumberFormat="1" applyFont="1" applyFill="1" applyBorder="1" applyAlignment="1">
      <alignment horizontal="center" vertical="center" wrapText="1"/>
    </xf>
    <xf numFmtId="0" fontId="18" fillId="4" borderId="41" xfId="0" applyFont="1" applyFill="1" applyBorder="1"/>
    <xf numFmtId="164" fontId="20" fillId="0" borderId="36" xfId="0" applyNumberFormat="1" applyFont="1" applyBorder="1"/>
    <xf numFmtId="164" fontId="20" fillId="0" borderId="77" xfId="0" applyNumberFormat="1" applyFont="1" applyBorder="1" applyAlignment="1">
      <alignment horizontal="left"/>
    </xf>
    <xf numFmtId="0" fontId="10" fillId="20" borderId="28" xfId="0" applyFont="1" applyFill="1" applyBorder="1" applyAlignment="1">
      <alignment horizontal="center" vertical="center" wrapText="1"/>
    </xf>
    <xf numFmtId="0" fontId="48" fillId="20" borderId="79" xfId="0" applyFont="1" applyFill="1" applyBorder="1" applyAlignment="1">
      <alignment vertical="center"/>
    </xf>
    <xf numFmtId="164" fontId="8" fillId="20" borderId="80" xfId="0" applyNumberFormat="1" applyFont="1" applyFill="1" applyBorder="1" applyAlignment="1">
      <alignment horizontal="center" vertical="center"/>
    </xf>
    <xf numFmtId="164" fontId="12" fillId="20" borderId="26" xfId="0" applyNumberFormat="1" applyFont="1" applyFill="1" applyBorder="1" applyAlignment="1">
      <alignment horizontal="center" vertical="center"/>
    </xf>
    <xf numFmtId="167" fontId="10" fillId="20" borderId="81" xfId="0" applyNumberFormat="1" applyFont="1" applyFill="1" applyBorder="1" applyAlignment="1">
      <alignment horizontal="center"/>
    </xf>
    <xf numFmtId="164" fontId="20" fillId="20" borderId="29" xfId="0" applyNumberFormat="1" applyFont="1" applyFill="1" applyBorder="1" applyAlignment="1">
      <alignment horizontal="center"/>
    </xf>
    <xf numFmtId="164" fontId="20" fillId="20" borderId="26" xfId="0" applyNumberFormat="1" applyFont="1" applyFill="1" applyBorder="1" applyAlignment="1">
      <alignment horizontal="center"/>
    </xf>
    <xf numFmtId="164" fontId="20" fillId="20" borderId="26" xfId="0" applyNumberFormat="1" applyFont="1" applyFill="1" applyBorder="1"/>
    <xf numFmtId="164" fontId="20" fillId="20" borderId="81" xfId="0" applyNumberFormat="1" applyFont="1" applyFill="1" applyBorder="1" applyAlignment="1">
      <alignment horizontal="left"/>
    </xf>
    <xf numFmtId="0" fontId="12" fillId="21" borderId="12" xfId="0" applyFont="1" applyFill="1" applyBorder="1" applyAlignment="1">
      <alignment horizontal="left" vertical="center"/>
    </xf>
    <xf numFmtId="0" fontId="10" fillId="21" borderId="37" xfId="0" applyFont="1" applyFill="1" applyBorder="1" applyAlignment="1">
      <alignment horizontal="center" vertical="center"/>
    </xf>
    <xf numFmtId="0" fontId="44" fillId="21" borderId="16" xfId="0" applyFont="1" applyFill="1" applyBorder="1" applyAlignment="1">
      <alignment vertical="center"/>
    </xf>
    <xf numFmtId="164" fontId="27" fillId="21" borderId="15" xfId="0" applyNumberFormat="1" applyFont="1" applyFill="1" applyBorder="1" applyAlignment="1">
      <alignment horizontal="center" vertical="center"/>
    </xf>
    <xf numFmtId="164" fontId="12" fillId="21" borderId="19" xfId="0" applyNumberFormat="1" applyFont="1" applyFill="1" applyBorder="1" applyAlignment="1">
      <alignment horizontal="center" vertical="center"/>
    </xf>
    <xf numFmtId="167" fontId="10" fillId="21" borderId="20" xfId="0" applyNumberFormat="1" applyFont="1" applyFill="1" applyBorder="1" applyAlignment="1">
      <alignment horizontal="center"/>
    </xf>
    <xf numFmtId="164" fontId="20" fillId="21" borderId="50" xfId="0" applyNumberFormat="1" applyFont="1" applyFill="1" applyBorder="1" applyAlignment="1">
      <alignment horizontal="center"/>
    </xf>
    <xf numFmtId="164" fontId="20" fillId="21" borderId="19" xfId="0" applyNumberFormat="1" applyFont="1" applyFill="1" applyBorder="1" applyAlignment="1">
      <alignment horizontal="center"/>
    </xf>
    <xf numFmtId="164" fontId="20" fillId="21" borderId="19" xfId="0" applyNumberFormat="1" applyFont="1" applyFill="1" applyBorder="1"/>
    <xf numFmtId="164" fontId="20" fillId="21" borderId="20" xfId="0" applyNumberFormat="1" applyFont="1" applyFill="1" applyBorder="1" applyAlignment="1">
      <alignment horizontal="left"/>
    </xf>
    <xf numFmtId="0" fontId="10" fillId="21" borderId="21" xfId="0" applyFont="1" applyFill="1" applyBorder="1" applyAlignment="1">
      <alignment horizontal="center"/>
    </xf>
    <xf numFmtId="0" fontId="18" fillId="0" borderId="61" xfId="0" applyFont="1" applyBorder="1"/>
    <xf numFmtId="164" fontId="20" fillId="0" borderId="84" xfId="0" applyNumberFormat="1" applyFont="1" applyBorder="1" applyAlignment="1">
      <alignment horizontal="center"/>
    </xf>
    <xf numFmtId="0" fontId="10" fillId="21" borderId="33" xfId="0" applyFont="1" applyFill="1" applyBorder="1" applyAlignment="1">
      <alignment horizontal="center"/>
    </xf>
    <xf numFmtId="164" fontId="20" fillId="0" borderId="7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21" borderId="28" xfId="0" applyFont="1" applyFill="1" applyBorder="1" applyAlignment="1">
      <alignment horizontal="center" vertical="center"/>
    </xf>
    <xf numFmtId="0" fontId="48" fillId="21" borderId="79" xfId="0" applyFont="1" applyFill="1" applyBorder="1" applyAlignment="1">
      <alignment vertical="center"/>
    </xf>
    <xf numFmtId="164" fontId="8" fillId="21" borderId="80" xfId="0" applyNumberFormat="1" applyFont="1" applyFill="1" applyBorder="1" applyAlignment="1">
      <alignment horizontal="center" vertical="center"/>
    </xf>
    <xf numFmtId="164" fontId="12" fillId="21" borderId="26" xfId="0" applyNumberFormat="1" applyFont="1" applyFill="1" applyBorder="1" applyAlignment="1">
      <alignment horizontal="center" vertical="center"/>
    </xf>
    <xf numFmtId="167" fontId="12" fillId="21" borderId="81" xfId="0" applyNumberFormat="1" applyFont="1" applyFill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164" fontId="14" fillId="21" borderId="26" xfId="0" applyNumberFormat="1" applyFont="1" applyFill="1" applyBorder="1" applyAlignment="1">
      <alignment horizontal="center"/>
    </xf>
    <xf numFmtId="164" fontId="14" fillId="21" borderId="26" xfId="0" applyNumberFormat="1" applyFont="1" applyFill="1" applyBorder="1"/>
    <xf numFmtId="164" fontId="14" fillId="21" borderId="81" xfId="0" applyNumberFormat="1" applyFont="1" applyFill="1" applyBorder="1" applyAlignment="1">
      <alignment horizontal="left"/>
    </xf>
    <xf numFmtId="0" fontId="12" fillId="22" borderId="12" xfId="0" applyFont="1" applyFill="1" applyBorder="1" applyAlignment="1">
      <alignment horizontal="left" vertical="center"/>
    </xf>
    <xf numFmtId="0" fontId="10" fillId="22" borderId="37" xfId="0" applyFont="1" applyFill="1" applyBorder="1" applyAlignment="1">
      <alignment horizontal="center" vertical="center"/>
    </xf>
    <xf numFmtId="0" fontId="44" fillId="22" borderId="16" xfId="0" applyFont="1" applyFill="1" applyBorder="1" applyAlignment="1">
      <alignment vertical="center"/>
    </xf>
    <xf numFmtId="164" fontId="27" fillId="22" borderId="15" xfId="0" applyNumberFormat="1" applyFont="1" applyFill="1" applyBorder="1" applyAlignment="1">
      <alignment horizontal="center" vertical="center"/>
    </xf>
    <xf numFmtId="164" fontId="12" fillId="22" borderId="19" xfId="0" applyNumberFormat="1" applyFont="1" applyFill="1" applyBorder="1" applyAlignment="1">
      <alignment horizontal="center" vertical="center"/>
    </xf>
    <xf numFmtId="167" fontId="12" fillId="22" borderId="20" xfId="0" applyNumberFormat="1" applyFont="1" applyFill="1" applyBorder="1" applyAlignment="1">
      <alignment horizontal="center"/>
    </xf>
    <xf numFmtId="164" fontId="14" fillId="22" borderId="50" xfId="0" applyNumberFormat="1" applyFont="1" applyFill="1" applyBorder="1" applyAlignment="1">
      <alignment horizontal="center"/>
    </xf>
    <xf numFmtId="164" fontId="14" fillId="22" borderId="19" xfId="0" applyNumberFormat="1" applyFont="1" applyFill="1" applyBorder="1" applyAlignment="1">
      <alignment horizontal="center"/>
    </xf>
    <xf numFmtId="164" fontId="14" fillId="22" borderId="19" xfId="0" applyNumberFormat="1" applyFont="1" applyFill="1" applyBorder="1"/>
    <xf numFmtId="164" fontId="14" fillId="22" borderId="20" xfId="0" applyNumberFormat="1" applyFont="1" applyFill="1" applyBorder="1" applyAlignment="1">
      <alignment horizontal="left"/>
    </xf>
    <xf numFmtId="0" fontId="12" fillId="23" borderId="14" xfId="0" applyFont="1" applyFill="1" applyBorder="1" applyAlignment="1">
      <alignment horizontal="left" vertical="center"/>
    </xf>
    <xf numFmtId="0" fontId="10" fillId="22" borderId="69" xfId="0" applyFont="1" applyFill="1" applyBorder="1" applyAlignment="1">
      <alignment horizontal="center"/>
    </xf>
    <xf numFmtId="0" fontId="18" fillId="23" borderId="14" xfId="0" applyFont="1" applyFill="1" applyBorder="1" applyAlignment="1">
      <alignment vertical="center"/>
    </xf>
    <xf numFmtId="164" fontId="14" fillId="23" borderId="42" xfId="0" applyNumberFormat="1" applyFont="1" applyFill="1" applyBorder="1" applyAlignment="1">
      <alignment horizontal="center"/>
    </xf>
    <xf numFmtId="164" fontId="14" fillId="23" borderId="27" xfId="0" applyNumberFormat="1" applyFont="1" applyFill="1" applyBorder="1" applyAlignment="1">
      <alignment horizontal="center"/>
    </xf>
    <xf numFmtId="164" fontId="3" fillId="23" borderId="27" xfId="0" applyNumberFormat="1" applyFont="1" applyFill="1" applyBorder="1" applyAlignment="1">
      <alignment horizontal="center"/>
    </xf>
    <xf numFmtId="164" fontId="14" fillId="23" borderId="27" xfId="0" applyNumberFormat="1" applyFont="1" applyFill="1" applyBorder="1"/>
    <xf numFmtId="164" fontId="14" fillId="23" borderId="85" xfId="0" applyNumberFormat="1" applyFont="1" applyFill="1" applyBorder="1" applyAlignment="1">
      <alignment horizontal="left"/>
    </xf>
    <xf numFmtId="0" fontId="3" fillId="23" borderId="14" xfId="0" applyFont="1" applyFill="1" applyBorder="1"/>
    <xf numFmtId="0" fontId="0" fillId="23" borderId="14" xfId="0" applyFont="1" applyFill="1" applyBorder="1"/>
    <xf numFmtId="0" fontId="10" fillId="22" borderId="33" xfId="0" applyFont="1" applyFill="1" applyBorder="1" applyAlignment="1">
      <alignment horizontal="center"/>
    </xf>
    <xf numFmtId="164" fontId="20" fillId="4" borderId="36" xfId="0" applyNumberFormat="1" applyFont="1" applyFill="1" applyBorder="1"/>
    <xf numFmtId="164" fontId="20" fillId="4" borderId="77" xfId="0" applyNumberFormat="1" applyFont="1" applyFill="1" applyBorder="1" applyAlignment="1">
      <alignment horizontal="left"/>
    </xf>
    <xf numFmtId="0" fontId="18" fillId="0" borderId="86" xfId="0" applyFont="1" applyBorder="1"/>
    <xf numFmtId="0" fontId="10" fillId="16" borderId="28" xfId="0" applyFont="1" applyFill="1" applyBorder="1" applyAlignment="1">
      <alignment horizontal="center"/>
    </xf>
    <xf numFmtId="0" fontId="4" fillId="16" borderId="79" xfId="0" applyFont="1" applyFill="1" applyBorder="1"/>
    <xf numFmtId="164" fontId="8" fillId="16" borderId="80" xfId="0" applyNumberFormat="1" applyFont="1" applyFill="1" applyBorder="1" applyAlignment="1">
      <alignment horizontal="center"/>
    </xf>
    <xf numFmtId="10" fontId="27" fillId="16" borderId="26" xfId="0" applyNumberFormat="1" applyFont="1" applyFill="1" applyBorder="1" applyAlignment="1">
      <alignment horizontal="center" vertical="center"/>
    </xf>
    <xf numFmtId="167" fontId="10" fillId="16" borderId="81" xfId="0" applyNumberFormat="1" applyFont="1" applyFill="1" applyBorder="1" applyAlignment="1">
      <alignment horizontal="center"/>
    </xf>
    <xf numFmtId="164" fontId="20" fillId="16" borderId="29" xfId="0" applyNumberFormat="1" applyFont="1" applyFill="1" applyBorder="1" applyAlignment="1">
      <alignment horizontal="center"/>
    </xf>
    <xf numFmtId="164" fontId="20" fillId="16" borderId="26" xfId="0" applyNumberFormat="1" applyFont="1" applyFill="1" applyBorder="1" applyAlignment="1">
      <alignment horizontal="center"/>
    </xf>
    <xf numFmtId="164" fontId="20" fillId="16" borderId="14" xfId="0" applyNumberFormat="1" applyFont="1" applyFill="1" applyBorder="1"/>
    <xf numFmtId="164" fontId="20" fillId="16" borderId="26" xfId="0" applyNumberFormat="1" applyFont="1" applyFill="1" applyBorder="1"/>
    <xf numFmtId="164" fontId="20" fillId="16" borderId="81" xfId="0" applyNumberFormat="1" applyFont="1" applyFill="1" applyBorder="1" applyAlignment="1">
      <alignment horizontal="left"/>
    </xf>
    <xf numFmtId="0" fontId="12" fillId="24" borderId="12" xfId="0" applyFont="1" applyFill="1" applyBorder="1" applyAlignment="1">
      <alignment horizontal="left" vertical="center"/>
    </xf>
    <xf numFmtId="0" fontId="12" fillId="24" borderId="87" xfId="0" applyFont="1" applyFill="1" applyBorder="1" applyAlignment="1">
      <alignment horizontal="center" vertical="center"/>
    </xf>
    <xf numFmtId="0" fontId="44" fillId="24" borderId="7" xfId="0" applyFont="1" applyFill="1" applyBorder="1" applyAlignment="1">
      <alignment vertical="center"/>
    </xf>
    <xf numFmtId="164" fontId="27" fillId="24" borderId="15" xfId="0" applyNumberFormat="1" applyFont="1" applyFill="1" applyBorder="1" applyAlignment="1">
      <alignment horizontal="center" vertical="center"/>
    </xf>
    <xf numFmtId="10" fontId="11" fillId="24" borderId="19" xfId="0" applyNumberFormat="1" applyFont="1" applyFill="1" applyBorder="1" applyAlignment="1">
      <alignment horizontal="center" vertical="center"/>
    </xf>
    <xf numFmtId="167" fontId="12" fillId="24" borderId="20" xfId="0" applyNumberFormat="1" applyFont="1" applyFill="1" applyBorder="1" applyAlignment="1">
      <alignment horizontal="center" vertical="center"/>
    </xf>
    <xf numFmtId="164" fontId="14" fillId="24" borderId="50" xfId="0" applyNumberFormat="1" applyFont="1" applyFill="1" applyBorder="1" applyAlignment="1">
      <alignment horizontal="center" vertical="center"/>
    </xf>
    <xf numFmtId="164" fontId="14" fillId="24" borderId="19" xfId="0" applyNumberFormat="1" applyFont="1" applyFill="1" applyBorder="1" applyAlignment="1">
      <alignment horizontal="center" vertical="center"/>
    </xf>
    <xf numFmtId="164" fontId="14" fillId="24" borderId="16" xfId="0" applyNumberFormat="1" applyFont="1" applyFill="1" applyBorder="1" applyAlignment="1">
      <alignment vertical="center"/>
    </xf>
    <xf numFmtId="164" fontId="14" fillId="24" borderId="19" xfId="0" applyNumberFormat="1" applyFont="1" applyFill="1" applyBorder="1" applyAlignment="1">
      <alignment vertical="center"/>
    </xf>
    <xf numFmtId="164" fontId="14" fillId="24" borderId="20" xfId="0" applyNumberFormat="1" applyFont="1" applyFill="1" applyBorder="1" applyAlignment="1">
      <alignment horizontal="left" vertical="center"/>
    </xf>
    <xf numFmtId="0" fontId="10" fillId="24" borderId="69" xfId="0" applyFont="1" applyFill="1" applyBorder="1" applyAlignment="1">
      <alignment horizontal="center"/>
    </xf>
    <xf numFmtId="0" fontId="18" fillId="0" borderId="88" xfId="0" applyFont="1" applyBorder="1"/>
    <xf numFmtId="164" fontId="20" fillId="4" borderId="22" xfId="0" applyNumberFormat="1" applyFont="1" applyFill="1" applyBorder="1" applyAlignment="1">
      <alignment horizontal="center"/>
    </xf>
    <xf numFmtId="164" fontId="20" fillId="4" borderId="24" xfId="0" applyNumberFormat="1" applyFont="1" applyFill="1" applyBorder="1"/>
    <xf numFmtId="164" fontId="20" fillId="4" borderId="72" xfId="0" applyNumberFormat="1" applyFont="1" applyFill="1" applyBorder="1" applyAlignment="1">
      <alignment horizontal="left"/>
    </xf>
    <xf numFmtId="0" fontId="10" fillId="24" borderId="33" xfId="0" applyFont="1" applyFill="1" applyBorder="1" applyAlignment="1">
      <alignment horizontal="center"/>
    </xf>
    <xf numFmtId="0" fontId="18" fillId="0" borderId="89" xfId="0" applyFont="1" applyBorder="1"/>
    <xf numFmtId="164" fontId="3" fillId="4" borderId="14" xfId="0" applyNumberFormat="1" applyFont="1" applyFill="1" applyBorder="1"/>
    <xf numFmtId="0" fontId="27" fillId="23" borderId="14" xfId="0" applyFont="1" applyFill="1" applyBorder="1" applyAlignment="1">
      <alignment horizontal="left"/>
    </xf>
    <xf numFmtId="0" fontId="18" fillId="23" borderId="90" xfId="0" applyFont="1" applyFill="1" applyBorder="1"/>
    <xf numFmtId="164" fontId="20" fillId="23" borderId="34" xfId="0" applyNumberFormat="1" applyFont="1" applyFill="1" applyBorder="1" applyAlignment="1">
      <alignment horizontal="center"/>
    </xf>
    <xf numFmtId="10" fontId="20" fillId="23" borderId="24" xfId="0" applyNumberFormat="1" applyFont="1" applyFill="1" applyBorder="1" applyAlignment="1">
      <alignment horizontal="center"/>
    </xf>
    <xf numFmtId="167" fontId="20" fillId="23" borderId="72" xfId="0" applyNumberFormat="1" applyFont="1" applyFill="1" applyBorder="1" applyAlignment="1">
      <alignment horizontal="center"/>
    </xf>
    <xf numFmtId="164" fontId="20" fillId="23" borderId="36" xfId="0" applyNumberFormat="1" applyFont="1" applyFill="1" applyBorder="1" applyAlignment="1">
      <alignment horizontal="center"/>
    </xf>
    <xf numFmtId="164" fontId="20" fillId="23" borderId="36" xfId="0" applyNumberFormat="1" applyFont="1" applyFill="1" applyBorder="1"/>
    <xf numFmtId="164" fontId="20" fillId="23" borderId="77" xfId="0" applyNumberFormat="1" applyFont="1" applyFill="1" applyBorder="1" applyAlignment="1">
      <alignment horizontal="left"/>
    </xf>
    <xf numFmtId="0" fontId="49" fillId="23" borderId="14" xfId="0" applyFont="1" applyFill="1" applyBorder="1" applyAlignment="1">
      <alignment horizontal="left"/>
    </xf>
    <xf numFmtId="0" fontId="49" fillId="24" borderId="91" xfId="0" applyFont="1" applyFill="1" applyBorder="1" applyAlignment="1">
      <alignment horizontal="center"/>
    </xf>
    <xf numFmtId="0" fontId="50" fillId="24" borderId="92" xfId="0" applyFont="1" applyFill="1" applyBorder="1"/>
    <xf numFmtId="164" fontId="51" fillId="24" borderId="29" xfId="0" applyNumberFormat="1" applyFont="1" applyFill="1" applyBorder="1" applyAlignment="1">
      <alignment horizontal="center"/>
    </xf>
    <xf numFmtId="10" fontId="52" fillId="24" borderId="14" xfId="0" applyNumberFormat="1" applyFont="1" applyFill="1" applyBorder="1" applyAlignment="1">
      <alignment horizontal="center"/>
    </xf>
    <xf numFmtId="167" fontId="52" fillId="24" borderId="93" xfId="0" applyNumberFormat="1" applyFont="1" applyFill="1" applyBorder="1" applyAlignment="1">
      <alignment horizontal="center"/>
    </xf>
    <xf numFmtId="164" fontId="52" fillId="24" borderId="29" xfId="0" applyNumberFormat="1" applyFont="1" applyFill="1" applyBorder="1" applyAlignment="1">
      <alignment horizontal="center"/>
    </xf>
    <xf numFmtId="164" fontId="52" fillId="24" borderId="26" xfId="0" applyNumberFormat="1" applyFont="1" applyFill="1" applyBorder="1" applyAlignment="1">
      <alignment horizontal="center"/>
    </xf>
    <xf numFmtId="164" fontId="52" fillId="24" borderId="26" xfId="0" applyNumberFormat="1" applyFont="1" applyFill="1" applyBorder="1"/>
    <xf numFmtId="164" fontId="52" fillId="24" borderId="31" xfId="0" applyNumberFormat="1" applyFont="1" applyFill="1" applyBorder="1" applyAlignment="1">
      <alignment horizontal="left"/>
    </xf>
    <xf numFmtId="0" fontId="52" fillId="23" borderId="14" xfId="0" applyFont="1" applyFill="1" applyBorder="1"/>
    <xf numFmtId="0" fontId="49" fillId="23" borderId="14" xfId="0" applyFont="1" applyFill="1" applyBorder="1"/>
    <xf numFmtId="0" fontId="10" fillId="25" borderId="18" xfId="0" applyFont="1" applyFill="1" applyBorder="1" applyAlignment="1">
      <alignment horizontal="left" vertical="center"/>
    </xf>
    <xf numFmtId="0" fontId="10" fillId="25" borderId="50" xfId="0" applyFont="1" applyFill="1" applyBorder="1" applyAlignment="1">
      <alignment horizontal="center" vertical="center"/>
    </xf>
    <xf numFmtId="0" fontId="53" fillId="25" borderId="19" xfId="0" applyFont="1" applyFill="1" applyBorder="1" applyAlignment="1">
      <alignment vertical="center"/>
    </xf>
    <xf numFmtId="164" fontId="20" fillId="25" borderId="19" xfId="0" applyNumberFormat="1" applyFont="1" applyFill="1" applyBorder="1" applyAlignment="1">
      <alignment horizontal="center" vertical="center"/>
    </xf>
    <xf numFmtId="10" fontId="20" fillId="25" borderId="18" xfId="0" applyNumberFormat="1" applyFont="1" applyFill="1" applyBorder="1" applyAlignment="1">
      <alignment horizontal="center"/>
    </xf>
    <xf numFmtId="167" fontId="20" fillId="25" borderId="18" xfId="0" applyNumberFormat="1" applyFont="1" applyFill="1" applyBorder="1" applyAlignment="1">
      <alignment horizontal="center"/>
    </xf>
    <xf numFmtId="164" fontId="20" fillId="25" borderId="19" xfId="0" applyNumberFormat="1" applyFont="1" applyFill="1" applyBorder="1" applyAlignment="1">
      <alignment horizontal="left" vertical="center"/>
    </xf>
    <xf numFmtId="164" fontId="20" fillId="25" borderId="19" xfId="0" applyNumberFormat="1" applyFont="1" applyFill="1" applyBorder="1" applyAlignment="1">
      <alignment vertical="center"/>
    </xf>
    <xf numFmtId="169" fontId="20" fillId="25" borderId="19" xfId="0" applyNumberFormat="1" applyFont="1" applyFill="1" applyBorder="1" applyAlignment="1">
      <alignment horizontal="center" vertical="center"/>
    </xf>
    <xf numFmtId="169" fontId="20" fillId="25" borderId="19" xfId="0" applyNumberFormat="1" applyFont="1" applyFill="1" applyBorder="1" applyAlignment="1">
      <alignment vertical="center"/>
    </xf>
    <xf numFmtId="164" fontId="20" fillId="25" borderId="20" xfId="0" applyNumberFormat="1" applyFont="1" applyFill="1" applyBorder="1" applyAlignment="1">
      <alignment vertical="center"/>
    </xf>
    <xf numFmtId="0" fontId="10" fillId="23" borderId="14" xfId="0" applyFont="1" applyFill="1" applyBorder="1" applyAlignment="1">
      <alignment horizontal="left" vertical="center"/>
    </xf>
    <xf numFmtId="0" fontId="10" fillId="25" borderId="24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vertical="center"/>
    </xf>
    <xf numFmtId="164" fontId="6" fillId="25" borderId="94" xfId="0" applyNumberFormat="1" applyFont="1" applyFill="1" applyBorder="1" applyAlignment="1">
      <alignment horizontal="center" vertical="center"/>
    </xf>
    <xf numFmtId="10" fontId="20" fillId="25" borderId="94" xfId="0" applyNumberFormat="1" applyFont="1" applyFill="1" applyBorder="1" applyAlignment="1">
      <alignment horizontal="center"/>
    </xf>
    <xf numFmtId="164" fontId="20" fillId="25" borderId="24" xfId="0" applyNumberFormat="1" applyFont="1" applyFill="1" applyBorder="1" applyAlignment="1">
      <alignment horizontal="left" vertical="center"/>
    </xf>
    <xf numFmtId="164" fontId="20" fillId="25" borderId="24" xfId="0" applyNumberFormat="1" applyFont="1" applyFill="1" applyBorder="1" applyAlignment="1">
      <alignment vertical="center"/>
    </xf>
    <xf numFmtId="169" fontId="20" fillId="25" borderId="24" xfId="0" applyNumberFormat="1" applyFont="1" applyFill="1" applyBorder="1" applyAlignment="1">
      <alignment horizontal="center" vertical="center"/>
    </xf>
    <xf numFmtId="169" fontId="20" fillId="25" borderId="24" xfId="0" applyNumberFormat="1" applyFont="1" applyFill="1" applyBorder="1" applyAlignment="1">
      <alignment vertical="center"/>
    </xf>
    <xf numFmtId="164" fontId="20" fillId="25" borderId="24" xfId="0" applyNumberFormat="1" applyFont="1" applyFill="1" applyBorder="1" applyAlignment="1">
      <alignment horizontal="center" vertical="center"/>
    </xf>
    <xf numFmtId="164" fontId="31" fillId="26" borderId="15" xfId="0" applyNumberFormat="1" applyFont="1" applyFill="1" applyBorder="1" applyAlignment="1">
      <alignment horizontal="center" vertical="center"/>
    </xf>
    <xf numFmtId="10" fontId="31" fillId="26" borderId="19" xfId="0" applyNumberFormat="1" applyFont="1" applyFill="1" applyBorder="1" applyAlignment="1">
      <alignment horizontal="center" vertical="center"/>
    </xf>
    <xf numFmtId="167" fontId="31" fillId="26" borderId="20" xfId="0" applyNumberFormat="1" applyFont="1" applyFill="1" applyBorder="1" applyAlignment="1">
      <alignment horizontal="center" vertical="center"/>
    </xf>
    <xf numFmtId="164" fontId="9" fillId="26" borderId="50" xfId="0" applyNumberFormat="1" applyFont="1" applyFill="1" applyBorder="1" applyAlignment="1">
      <alignment horizontal="center" vertical="center"/>
    </xf>
    <xf numFmtId="164" fontId="9" fillId="26" borderId="19" xfId="0" applyNumberFormat="1" applyFont="1" applyFill="1" applyBorder="1" applyAlignment="1">
      <alignment horizontal="center" vertical="center"/>
    </xf>
    <xf numFmtId="164" fontId="9" fillId="26" borderId="20" xfId="0" applyNumberFormat="1" applyFont="1" applyFill="1" applyBorder="1" applyAlignment="1">
      <alignment horizontal="left" vertical="center"/>
    </xf>
    <xf numFmtId="0" fontId="33" fillId="0" borderId="0" xfId="0" applyFont="1"/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4" borderId="14" xfId="0" applyFont="1" applyFill="1" applyBorder="1"/>
    <xf numFmtId="164" fontId="57" fillId="4" borderId="14" xfId="0" applyNumberFormat="1" applyFont="1" applyFill="1" applyBorder="1" applyAlignment="1">
      <alignment horizontal="center"/>
    </xf>
    <xf numFmtId="164" fontId="58" fillId="4" borderId="14" xfId="0" applyNumberFormat="1" applyFont="1" applyFill="1" applyBorder="1" applyAlignment="1">
      <alignment horizontal="center" vertical="center"/>
    </xf>
    <xf numFmtId="167" fontId="59" fillId="4" borderId="14" xfId="0" applyNumberFormat="1" applyFont="1" applyFill="1" applyBorder="1" applyAlignment="1">
      <alignment horizontal="center"/>
    </xf>
    <xf numFmtId="164" fontId="54" fillId="4" borderId="14" xfId="0" applyNumberFormat="1" applyFont="1" applyFill="1" applyBorder="1" applyAlignment="1">
      <alignment horizontal="left"/>
    </xf>
    <xf numFmtId="164" fontId="54" fillId="4" borderId="14" xfId="0" applyNumberFormat="1" applyFont="1" applyFill="1" applyBorder="1"/>
    <xf numFmtId="164" fontId="54" fillId="4" borderId="14" xfId="0" applyNumberFormat="1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0" fillId="4" borderId="14" xfId="0" applyFont="1" applyFill="1" applyBorder="1" applyAlignment="1">
      <alignment horizontal="left"/>
    </xf>
    <xf numFmtId="8" fontId="32" fillId="4" borderId="14" xfId="0" applyNumberFormat="1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167" fontId="31" fillId="4" borderId="14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left"/>
    </xf>
    <xf numFmtId="164" fontId="14" fillId="4" borderId="14" xfId="0" applyNumberFormat="1" applyFont="1" applyFill="1" applyBorder="1"/>
    <xf numFmtId="164" fontId="14" fillId="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1" fillId="0" borderId="0" xfId="0" applyFont="1"/>
    <xf numFmtId="164" fontId="62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64" fillId="0" borderId="0" xfId="0" applyFont="1"/>
    <xf numFmtId="0" fontId="65" fillId="4" borderId="0" xfId="0" applyFont="1" applyFill="1" applyAlignment="1">
      <alignment horizontal="right"/>
    </xf>
    <xf numFmtId="0" fontId="66" fillId="0" borderId="0" xfId="0" applyFont="1"/>
    <xf numFmtId="0" fontId="20" fillId="0" borderId="0" xfId="0" applyFont="1" applyAlignment="1">
      <alignment horizontal="left"/>
    </xf>
    <xf numFmtId="0" fontId="67" fillId="0" borderId="0" xfId="0" applyFont="1"/>
    <xf numFmtId="0" fontId="64" fillId="0" borderId="96" xfId="0" applyFont="1" applyBorder="1"/>
    <xf numFmtId="0" fontId="0" fillId="0" borderId="0" xfId="0" applyFont="1" applyAlignment="1">
      <alignment horizontal="center"/>
    </xf>
    <xf numFmtId="0" fontId="68" fillId="0" borderId="36" xfId="0" applyFont="1" applyBorder="1"/>
    <xf numFmtId="0" fontId="69" fillId="0" borderId="36" xfId="0" applyFont="1" applyBorder="1" applyAlignment="1">
      <alignment horizontal="center"/>
    </xf>
    <xf numFmtId="170" fontId="68" fillId="0" borderId="36" xfId="0" applyNumberFormat="1" applyFont="1" applyBorder="1" applyAlignment="1">
      <alignment horizontal="center"/>
    </xf>
    <xf numFmtId="170" fontId="70" fillId="0" borderId="36" xfId="0" applyNumberFormat="1" applyFont="1" applyBorder="1" applyAlignment="1">
      <alignment horizontal="center"/>
    </xf>
    <xf numFmtId="7" fontId="68" fillId="0" borderId="36" xfId="0" applyNumberFormat="1" applyFont="1" applyBorder="1" applyAlignment="1">
      <alignment horizontal="center"/>
    </xf>
    <xf numFmtId="169" fontId="70" fillId="0" borderId="36" xfId="0" applyNumberFormat="1" applyFont="1" applyBorder="1" applyAlignment="1">
      <alignment horizontal="center"/>
    </xf>
    <xf numFmtId="7" fontId="70" fillId="0" borderId="36" xfId="0" applyNumberFormat="1" applyFont="1" applyBorder="1" applyAlignment="1">
      <alignment horizontal="center"/>
    </xf>
    <xf numFmtId="0" fontId="71" fillId="27" borderId="36" xfId="0" applyFont="1" applyFill="1" applyBorder="1"/>
    <xf numFmtId="170" fontId="72" fillId="27" borderId="36" xfId="0" applyNumberFormat="1" applyFont="1" applyFill="1" applyBorder="1" applyAlignment="1">
      <alignment horizontal="center"/>
    </xf>
    <xf numFmtId="171" fontId="72" fillId="27" borderId="36" xfId="0" applyNumberFormat="1" applyFont="1" applyFill="1" applyBorder="1" applyAlignment="1">
      <alignment horizontal="center"/>
    </xf>
    <xf numFmtId="164" fontId="73" fillId="0" borderId="59" xfId="0" applyNumberFormat="1" applyFont="1" applyFill="1" applyBorder="1" applyAlignment="1">
      <alignment horizontal="center"/>
    </xf>
    <xf numFmtId="0" fontId="74" fillId="4" borderId="41" xfId="0" applyFont="1" applyFill="1" applyBorder="1" applyAlignment="1">
      <alignment horizontal="left" vertical="center"/>
    </xf>
    <xf numFmtId="0" fontId="39" fillId="0" borderId="0" xfId="0" applyFont="1" applyAlignment="1"/>
    <xf numFmtId="8" fontId="16" fillId="0" borderId="0" xfId="0" applyNumberFormat="1" applyFont="1"/>
    <xf numFmtId="8" fontId="16" fillId="0" borderId="0" xfId="0" applyNumberFormat="1" applyFont="1" applyAlignment="1">
      <alignment horizontal="left"/>
    </xf>
    <xf numFmtId="0" fontId="78" fillId="0" borderId="0" xfId="0" applyFont="1"/>
    <xf numFmtId="0" fontId="78" fillId="0" borderId="0" xfId="0" applyFont="1" applyAlignment="1">
      <alignment horizontal="center"/>
    </xf>
    <xf numFmtId="0" fontId="5" fillId="0" borderId="0" xfId="0" applyFont="1" applyAlignment="1"/>
    <xf numFmtId="0" fontId="79" fillId="0" borderId="0" xfId="0" applyFont="1"/>
    <xf numFmtId="0" fontId="24" fillId="0" borderId="0" xfId="0" applyFont="1"/>
    <xf numFmtId="10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/>
    <xf numFmtId="0" fontId="81" fillId="0" borderId="0" xfId="0" applyFont="1" applyAlignment="1"/>
    <xf numFmtId="0" fontId="82" fillId="0" borderId="0" xfId="0" applyFont="1" applyAlignment="1">
      <alignment horizontal="center"/>
    </xf>
    <xf numFmtId="0" fontId="82" fillId="3" borderId="13" xfId="0" applyFont="1" applyFill="1" applyBorder="1"/>
    <xf numFmtId="0" fontId="83" fillId="3" borderId="16" xfId="0" applyFont="1" applyFill="1" applyBorder="1" applyAlignment="1">
      <alignment horizontal="left"/>
    </xf>
    <xf numFmtId="0" fontId="84" fillId="4" borderId="22" xfId="0" applyFont="1" applyFill="1" applyBorder="1"/>
    <xf numFmtId="0" fontId="84" fillId="4" borderId="29" xfId="0" applyFont="1" applyFill="1" applyBorder="1"/>
    <xf numFmtId="0" fontId="85" fillId="3" borderId="19" xfId="0" applyFont="1" applyFill="1" applyBorder="1"/>
    <xf numFmtId="0" fontId="84" fillId="4" borderId="34" xfId="0" applyFont="1" applyFill="1" applyBorder="1"/>
    <xf numFmtId="0" fontId="85" fillId="3" borderId="38" xfId="0" applyFont="1" applyFill="1" applyBorder="1"/>
    <xf numFmtId="0" fontId="83" fillId="4" borderId="34" xfId="0" applyFont="1" applyFill="1" applyBorder="1"/>
    <xf numFmtId="0" fontId="84" fillId="4" borderId="42" xfId="0" applyFont="1" applyFill="1" applyBorder="1"/>
    <xf numFmtId="0" fontId="84" fillId="3" borderId="16" xfId="0" applyFont="1" applyFill="1" applyBorder="1"/>
    <xf numFmtId="0" fontId="82" fillId="5" borderId="16" xfId="0" applyFont="1" applyFill="1" applyBorder="1"/>
    <xf numFmtId="0" fontId="84" fillId="0" borderId="46" xfId="0" applyFont="1" applyBorder="1"/>
    <xf numFmtId="0" fontId="84" fillId="0" borderId="48" xfId="0" applyFont="1" applyBorder="1"/>
    <xf numFmtId="0" fontId="84" fillId="5" borderId="19" xfId="0" applyFont="1" applyFill="1" applyBorder="1"/>
    <xf numFmtId="0" fontId="82" fillId="8" borderId="44" xfId="0" applyFont="1" applyFill="1" applyBorder="1"/>
    <xf numFmtId="0" fontId="84" fillId="0" borderId="56" xfId="0" applyFont="1" applyBorder="1"/>
    <xf numFmtId="0" fontId="86" fillId="8" borderId="16" xfId="0" applyFont="1" applyFill="1" applyBorder="1"/>
    <xf numFmtId="0" fontId="82" fillId="9" borderId="44" xfId="0" applyFont="1" applyFill="1" applyBorder="1"/>
    <xf numFmtId="0" fontId="86" fillId="0" borderId="56" xfId="0" applyFont="1" applyBorder="1"/>
    <xf numFmtId="0" fontId="86" fillId="9" borderId="16" xfId="0" applyFont="1" applyFill="1" applyBorder="1"/>
    <xf numFmtId="0" fontId="82" fillId="10" borderId="44" xfId="0" applyFont="1" applyFill="1" applyBorder="1"/>
    <xf numFmtId="0" fontId="83" fillId="10" borderId="22" xfId="0" applyFont="1" applyFill="1" applyBorder="1"/>
    <xf numFmtId="0" fontId="82" fillId="11" borderId="16" xfId="0" applyFont="1" applyFill="1" applyBorder="1"/>
    <xf numFmtId="0" fontId="84" fillId="0" borderId="48" xfId="0" applyFont="1" applyBorder="1" applyAlignment="1">
      <alignment horizontal="left" wrapText="1"/>
    </xf>
    <xf numFmtId="0" fontId="86" fillId="0" borderId="48" xfId="0" applyFont="1" applyBorder="1"/>
    <xf numFmtId="0" fontId="87" fillId="11" borderId="16" xfId="0" applyFont="1" applyFill="1" applyBorder="1"/>
    <xf numFmtId="0" fontId="82" fillId="12" borderId="44" xfId="0" applyFont="1" applyFill="1" applyBorder="1" applyAlignment="1">
      <alignment wrapText="1"/>
    </xf>
    <xf numFmtId="0" fontId="84" fillId="0" borderId="46" xfId="0" applyFont="1" applyBorder="1" applyAlignment="1">
      <alignment wrapText="1"/>
    </xf>
    <xf numFmtId="0" fontId="84" fillId="0" borderId="60" xfId="0" applyFont="1" applyBorder="1" applyAlignment="1">
      <alignment wrapText="1"/>
    </xf>
    <xf numFmtId="0" fontId="84" fillId="0" borderId="61" xfId="0" applyFont="1" applyBorder="1" applyAlignment="1">
      <alignment wrapText="1"/>
    </xf>
    <xf numFmtId="0" fontId="84" fillId="0" borderId="49" xfId="0" applyFont="1" applyBorder="1"/>
    <xf numFmtId="0" fontId="87" fillId="12" borderId="16" xfId="0" applyFont="1" applyFill="1" applyBorder="1" applyAlignment="1">
      <alignment wrapText="1"/>
    </xf>
    <xf numFmtId="0" fontId="82" fillId="13" borderId="44" xfId="0" applyFont="1" applyFill="1" applyBorder="1" applyAlignment="1">
      <alignment horizontal="left" vertical="center" wrapText="1"/>
    </xf>
    <xf numFmtId="0" fontId="84" fillId="4" borderId="24" xfId="0" applyFont="1" applyFill="1" applyBorder="1" applyAlignment="1">
      <alignment wrapText="1"/>
    </xf>
    <xf numFmtId="0" fontId="84" fillId="4" borderId="36" xfId="0" applyFont="1" applyFill="1" applyBorder="1"/>
    <xf numFmtId="0" fontId="84" fillId="4" borderId="36" xfId="0" applyFont="1" applyFill="1" applyBorder="1" applyAlignment="1">
      <alignment horizontal="left"/>
    </xf>
    <xf numFmtId="0" fontId="84" fillId="4" borderId="26" xfId="0" applyFont="1" applyFill="1" applyBorder="1" applyAlignment="1">
      <alignment wrapText="1"/>
    </xf>
    <xf numFmtId="0" fontId="87" fillId="13" borderId="19" xfId="0" applyFont="1" applyFill="1" applyBorder="1" applyAlignment="1">
      <alignment wrapText="1"/>
    </xf>
    <xf numFmtId="0" fontId="82" fillId="14" borderId="27" xfId="0" applyFont="1" applyFill="1" applyBorder="1" applyAlignment="1">
      <alignment vertical="center"/>
    </xf>
    <xf numFmtId="0" fontId="86" fillId="0" borderId="0" xfId="0" applyFont="1"/>
    <xf numFmtId="0" fontId="87" fillId="0" borderId="0" xfId="0" applyFont="1"/>
    <xf numFmtId="0" fontId="88" fillId="0" borderId="0" xfId="0" applyFont="1" applyAlignment="1">
      <alignment vertical="center"/>
    </xf>
    <xf numFmtId="0" fontId="89" fillId="0" borderId="0" xfId="0" applyFont="1" applyAlignment="1"/>
    <xf numFmtId="0" fontId="2" fillId="0" borderId="0" xfId="0" applyFont="1" applyAlignment="1"/>
    <xf numFmtId="0" fontId="9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6" fillId="2" borderId="9" xfId="0" applyFont="1" applyFill="1" applyBorder="1" applyAlignment="1">
      <alignment horizontal="left"/>
    </xf>
    <xf numFmtId="0" fontId="2" fillId="0" borderId="10" xfId="0" applyFont="1" applyBorder="1"/>
    <xf numFmtId="0" fontId="31" fillId="15" borderId="64" xfId="0" applyFont="1" applyFill="1" applyBorder="1" applyAlignment="1">
      <alignment horizontal="left"/>
    </xf>
    <xf numFmtId="0" fontId="2" fillId="0" borderId="65" xfId="0" applyFont="1" applyBorder="1"/>
    <xf numFmtId="0" fontId="2" fillId="0" borderId="66" xfId="0" applyFont="1" applyBorder="1"/>
    <xf numFmtId="0" fontId="1" fillId="16" borderId="1" xfId="0" applyFont="1" applyFill="1" applyBorder="1" applyAlignment="1">
      <alignment horizontal="left" vertical="center"/>
    </xf>
    <xf numFmtId="0" fontId="31" fillId="26" borderId="64" xfId="0" applyFont="1" applyFill="1" applyBorder="1" applyAlignment="1">
      <alignment horizontal="center" vertical="center"/>
    </xf>
    <xf numFmtId="0" fontId="2" fillId="0" borderId="9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topLeftCell="J28" workbookViewId="0">
      <selection activeCell="P40" sqref="P40"/>
    </sheetView>
  </sheetViews>
  <sheetFormatPr defaultColWidth="14.42578125" defaultRowHeight="15" customHeight="1"/>
  <cols>
    <col min="1" max="1" width="2.5703125" bestFit="1" customWidth="1"/>
    <col min="2" max="2" width="4.85546875" bestFit="1" customWidth="1"/>
    <col min="3" max="3" width="68.42578125" style="635" bestFit="1" customWidth="1"/>
    <col min="4" max="4" width="26" bestFit="1" customWidth="1"/>
    <col min="5" max="5" width="15" bestFit="1" customWidth="1"/>
    <col min="6" max="6" width="32.5703125" bestFit="1" customWidth="1"/>
    <col min="7" max="7" width="12.7109375" customWidth="1"/>
    <col min="8" max="8" width="19.42578125" bestFit="1" customWidth="1"/>
    <col min="9" max="20" width="17.28515625" bestFit="1" customWidth="1"/>
    <col min="21" max="26" width="8.7109375" customWidth="1"/>
  </cols>
  <sheetData>
    <row r="1" spans="1:26" ht="23.25" customHeight="1">
      <c r="A1" s="637" t="s">
        <v>0</v>
      </c>
      <c r="B1" s="638"/>
      <c r="C1" s="638"/>
      <c r="D1" s="638"/>
      <c r="E1" s="638"/>
      <c r="F1" s="638"/>
      <c r="G1" s="638"/>
      <c r="H1" s="639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</row>
    <row r="2" spans="1:26" ht="15.75" customHeight="1">
      <c r="A2" s="3"/>
      <c r="B2" s="3"/>
      <c r="C2" s="591" t="s">
        <v>1</v>
      </c>
      <c r="D2" s="4"/>
      <c r="E2" s="4" t="s">
        <v>2</v>
      </c>
      <c r="F2" s="4" t="s">
        <v>3</v>
      </c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</row>
    <row r="3" spans="1:26" ht="29.25" customHeight="1">
      <c r="A3" s="640" t="s">
        <v>4</v>
      </c>
      <c r="B3" s="641"/>
      <c r="C3" s="642"/>
      <c r="D3" s="7"/>
      <c r="E3" s="8"/>
      <c r="F3" s="8"/>
      <c r="G3" s="9"/>
      <c r="H3" s="643" t="s">
        <v>5</v>
      </c>
      <c r="I3" s="644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2"/>
      <c r="W3" s="12"/>
      <c r="X3" s="12"/>
      <c r="Y3" s="12"/>
      <c r="Z3" s="12"/>
    </row>
    <row r="4" spans="1:26" ht="15.75" customHeight="1">
      <c r="A4" s="13" t="s">
        <v>6</v>
      </c>
      <c r="B4" s="14"/>
      <c r="C4" s="592" t="s">
        <v>7</v>
      </c>
      <c r="D4" s="15"/>
      <c r="E4" s="16"/>
      <c r="F4" s="16"/>
      <c r="G4" s="17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6" ht="15.75" customHeight="1">
      <c r="A5" s="21"/>
      <c r="B5" s="22" t="s">
        <v>8</v>
      </c>
      <c r="C5" s="593" t="s">
        <v>9</v>
      </c>
      <c r="D5" s="23"/>
      <c r="E5" s="24"/>
      <c r="F5" s="24"/>
      <c r="G5" s="25" t="s">
        <v>10</v>
      </c>
      <c r="H5" s="26" t="s">
        <v>11</v>
      </c>
      <c r="I5" s="27" t="s">
        <v>12</v>
      </c>
      <c r="J5" s="28" t="s">
        <v>13</v>
      </c>
      <c r="K5" s="28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8" t="s">
        <v>22</v>
      </c>
      <c r="T5" s="29" t="s">
        <v>23</v>
      </c>
    </row>
    <row r="6" spans="1:26">
      <c r="A6" s="30"/>
      <c r="B6" s="31" t="s">
        <v>24</v>
      </c>
      <c r="C6" s="594" t="s">
        <v>25</v>
      </c>
      <c r="D6" s="32" t="s">
        <v>26</v>
      </c>
      <c r="E6" s="33">
        <v>35000</v>
      </c>
      <c r="F6" s="34">
        <v>420000</v>
      </c>
      <c r="G6" s="35">
        <f t="shared" ref="G6:G7" si="0">H6/F6*1</f>
        <v>0.62664285714285717</v>
      </c>
      <c r="H6" s="36">
        <f t="shared" ref="H6:H7" si="1">I6+J6+K6+L6+M6+N6+O6+P6+Q6+R6+S6+T6</f>
        <v>263190</v>
      </c>
      <c r="I6" s="33">
        <v>33648</v>
      </c>
      <c r="J6" s="33">
        <v>33750</v>
      </c>
      <c r="K6" s="37">
        <v>33450</v>
      </c>
      <c r="L6" s="37">
        <v>33450</v>
      </c>
      <c r="M6" s="37">
        <v>33502</v>
      </c>
      <c r="N6" s="37">
        <v>33357</v>
      </c>
      <c r="O6" s="33">
        <v>27392</v>
      </c>
      <c r="P6" s="33">
        <v>34641</v>
      </c>
      <c r="Q6" s="33"/>
      <c r="R6" s="33"/>
      <c r="S6" s="33"/>
      <c r="T6" s="33"/>
      <c r="U6" s="38"/>
      <c r="V6" s="38"/>
      <c r="W6" s="38"/>
      <c r="X6" s="38"/>
      <c r="Y6" s="38"/>
      <c r="Z6" s="38"/>
    </row>
    <row r="7" spans="1:26" ht="15.75" customHeight="1">
      <c r="A7" s="30"/>
      <c r="B7" s="39" t="s">
        <v>27</v>
      </c>
      <c r="C7" s="595" t="s">
        <v>28</v>
      </c>
      <c r="D7" s="40" t="s">
        <v>26</v>
      </c>
      <c r="E7" s="41">
        <v>35000</v>
      </c>
      <c r="F7" s="42">
        <v>420000</v>
      </c>
      <c r="G7" s="35">
        <f t="shared" si="0"/>
        <v>0.52273809523809522</v>
      </c>
      <c r="H7" s="43">
        <f t="shared" si="1"/>
        <v>219550</v>
      </c>
      <c r="I7" s="41">
        <v>32273</v>
      </c>
      <c r="J7" s="41">
        <v>32260</v>
      </c>
      <c r="K7" s="44">
        <v>32112</v>
      </c>
      <c r="L7" s="44">
        <v>32112</v>
      </c>
      <c r="M7" s="44">
        <v>32207</v>
      </c>
      <c r="N7" s="44">
        <v>31656</v>
      </c>
      <c r="O7" s="41">
        <v>26930</v>
      </c>
      <c r="P7" s="33">
        <v>0</v>
      </c>
      <c r="Q7" s="33"/>
      <c r="R7" s="33"/>
      <c r="S7" s="33"/>
      <c r="T7" s="33"/>
      <c r="U7" s="38"/>
      <c r="V7" s="38"/>
      <c r="W7" s="38"/>
      <c r="X7" s="38"/>
      <c r="Y7" s="38"/>
      <c r="Z7" s="38"/>
    </row>
    <row r="8" spans="1:26" ht="15.75" customHeight="1">
      <c r="A8" s="45"/>
      <c r="B8" s="46" t="s">
        <v>29</v>
      </c>
      <c r="C8" s="596" t="s">
        <v>30</v>
      </c>
      <c r="D8" s="47"/>
      <c r="E8" s="48"/>
      <c r="F8" s="48"/>
      <c r="G8" s="49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6">
      <c r="A9" s="30"/>
      <c r="B9" s="31" t="s">
        <v>31</v>
      </c>
      <c r="C9" s="594" t="s">
        <v>32</v>
      </c>
      <c r="D9" s="53" t="s">
        <v>26</v>
      </c>
      <c r="E9" s="33">
        <v>40000</v>
      </c>
      <c r="F9" s="34">
        <v>480000</v>
      </c>
      <c r="G9" s="54">
        <f t="shared" ref="G9:G11" si="2">H9/F9*1</f>
        <v>0.66666666666666663</v>
      </c>
      <c r="H9" s="55">
        <f t="shared" ref="H9:H11" si="3">I9+J9+K9+L9+M9+N9+O9+P9+Q9+R9+S9+T9</f>
        <v>320000</v>
      </c>
      <c r="I9" s="33"/>
      <c r="J9" s="33"/>
      <c r="K9" s="37">
        <v>80000</v>
      </c>
      <c r="L9" s="33"/>
      <c r="M9" s="37">
        <v>120000</v>
      </c>
      <c r="N9" s="37">
        <v>40000</v>
      </c>
      <c r="O9" s="33">
        <v>40000</v>
      </c>
      <c r="P9" s="33">
        <v>40000</v>
      </c>
      <c r="Q9" s="33"/>
      <c r="R9" s="33"/>
      <c r="S9" s="33"/>
      <c r="T9" s="33"/>
      <c r="U9" s="38"/>
      <c r="V9" s="38"/>
      <c r="W9" s="38"/>
      <c r="X9" s="38"/>
      <c r="Y9" s="38"/>
      <c r="Z9" s="38"/>
    </row>
    <row r="10" spans="1:26">
      <c r="A10" s="30"/>
      <c r="B10" s="56" t="s">
        <v>33</v>
      </c>
      <c r="C10" s="597" t="s">
        <v>34</v>
      </c>
      <c r="D10" s="32" t="s">
        <v>26</v>
      </c>
      <c r="E10" s="33">
        <v>40000</v>
      </c>
      <c r="F10" s="57">
        <v>480000</v>
      </c>
      <c r="G10" s="54">
        <f t="shared" si="2"/>
        <v>0.66666666666666663</v>
      </c>
      <c r="H10" s="55">
        <f t="shared" si="3"/>
        <v>320000</v>
      </c>
      <c r="I10" s="58">
        <v>40000</v>
      </c>
      <c r="J10" s="58">
        <v>40000</v>
      </c>
      <c r="K10" s="59">
        <v>40000</v>
      </c>
      <c r="L10" s="59">
        <v>40000</v>
      </c>
      <c r="M10" s="59">
        <v>40000</v>
      </c>
      <c r="N10" s="59">
        <v>40000</v>
      </c>
      <c r="O10" s="33">
        <v>40000</v>
      </c>
      <c r="P10" s="33">
        <v>40000</v>
      </c>
      <c r="Q10" s="33"/>
      <c r="R10" s="33"/>
      <c r="S10" s="33"/>
      <c r="T10" s="33"/>
      <c r="U10" s="38"/>
      <c r="V10" s="38"/>
      <c r="W10" s="38"/>
      <c r="X10" s="38"/>
      <c r="Y10" s="38"/>
      <c r="Z10" s="38"/>
    </row>
    <row r="11" spans="1:26" ht="15.75" customHeight="1">
      <c r="A11" s="30"/>
      <c r="B11" s="39" t="s">
        <v>35</v>
      </c>
      <c r="C11" s="595" t="s">
        <v>36</v>
      </c>
      <c r="D11" s="32" t="s">
        <v>26</v>
      </c>
      <c r="E11" s="33">
        <v>40000</v>
      </c>
      <c r="F11" s="57">
        <v>480000</v>
      </c>
      <c r="G11" s="54">
        <f t="shared" si="2"/>
        <v>0.66666666666666663</v>
      </c>
      <c r="H11" s="55">
        <f t="shared" si="3"/>
        <v>320000</v>
      </c>
      <c r="I11" s="41">
        <v>40000</v>
      </c>
      <c r="J11" s="41">
        <v>40000</v>
      </c>
      <c r="K11" s="44">
        <v>40000</v>
      </c>
      <c r="L11" s="44">
        <v>40000</v>
      </c>
      <c r="M11" s="44">
        <v>40000</v>
      </c>
      <c r="N11" s="44">
        <v>40000</v>
      </c>
      <c r="O11" s="33">
        <v>40000</v>
      </c>
      <c r="P11" s="33">
        <v>40000</v>
      </c>
      <c r="Q11" s="33"/>
      <c r="R11" s="33"/>
      <c r="S11" s="33"/>
      <c r="T11" s="33"/>
      <c r="U11" s="38"/>
      <c r="V11" s="38"/>
      <c r="W11" s="38"/>
      <c r="X11" s="38"/>
      <c r="Y11" s="38"/>
      <c r="Z11" s="38"/>
    </row>
    <row r="12" spans="1:26" ht="15.75" customHeight="1">
      <c r="A12" s="45"/>
      <c r="B12" s="60" t="s">
        <v>37</v>
      </c>
      <c r="C12" s="598" t="s">
        <v>38</v>
      </c>
      <c r="D12" s="61"/>
      <c r="E12" s="62"/>
      <c r="F12" s="63"/>
      <c r="G12" s="49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6">
      <c r="A13" s="30"/>
      <c r="B13" s="31" t="s">
        <v>39</v>
      </c>
      <c r="C13" s="594" t="s">
        <v>40</v>
      </c>
      <c r="D13" s="64" t="s">
        <v>41</v>
      </c>
      <c r="E13" s="65" t="s">
        <v>42</v>
      </c>
      <c r="F13" s="66">
        <v>39000</v>
      </c>
      <c r="G13" s="54">
        <f t="shared" ref="G13:G18" si="4">H13/F13*1</f>
        <v>0.28205128205128205</v>
      </c>
      <c r="H13" s="55">
        <f t="shared" ref="H13:H18" si="5">I13+J13+K13+L13+M13+N13+O13+P13+Q13+R13+S13+T13</f>
        <v>11000</v>
      </c>
      <c r="I13" s="33"/>
      <c r="J13" s="33"/>
      <c r="K13" s="37">
        <v>11000</v>
      </c>
      <c r="L13" s="33"/>
      <c r="M13" s="33"/>
      <c r="N13" s="33"/>
      <c r="O13" s="33"/>
      <c r="P13" s="33"/>
      <c r="Q13" s="33"/>
      <c r="R13" s="33"/>
      <c r="S13" s="33"/>
      <c r="T13" s="33"/>
      <c r="U13" s="38"/>
      <c r="V13" s="38"/>
      <c r="W13" s="38"/>
      <c r="X13" s="38"/>
      <c r="Y13" s="38"/>
      <c r="Z13" s="38"/>
    </row>
    <row r="14" spans="1:26">
      <c r="A14" s="30"/>
      <c r="B14" s="56" t="s">
        <v>43</v>
      </c>
      <c r="C14" s="597" t="s">
        <v>44</v>
      </c>
      <c r="D14" s="67" t="s">
        <v>45</v>
      </c>
      <c r="E14" s="68"/>
      <c r="F14" s="66">
        <v>20000</v>
      </c>
      <c r="G14" s="54">
        <f t="shared" si="4"/>
        <v>0.1</v>
      </c>
      <c r="H14" s="55">
        <f t="shared" si="5"/>
        <v>2000</v>
      </c>
      <c r="I14" s="58"/>
      <c r="J14" s="58"/>
      <c r="K14" s="59">
        <v>2000</v>
      </c>
      <c r="L14" s="58"/>
      <c r="M14" s="58"/>
      <c r="N14" s="58"/>
      <c r="O14" s="58"/>
      <c r="P14" s="58"/>
      <c r="Q14" s="58"/>
      <c r="R14" s="58"/>
      <c r="S14" s="58"/>
      <c r="T14" s="58"/>
      <c r="U14" s="38"/>
      <c r="V14" s="38"/>
      <c r="W14" s="38"/>
      <c r="X14" s="38"/>
      <c r="Y14" s="38"/>
      <c r="Z14" s="38"/>
    </row>
    <row r="15" spans="1:26">
      <c r="A15" s="30"/>
      <c r="B15" s="56" t="s">
        <v>46</v>
      </c>
      <c r="C15" s="599" t="s">
        <v>47</v>
      </c>
      <c r="D15" s="69"/>
      <c r="E15" s="68"/>
      <c r="F15" s="66">
        <v>30000</v>
      </c>
      <c r="G15" s="54">
        <f t="shared" si="4"/>
        <v>0</v>
      </c>
      <c r="H15" s="55">
        <f t="shared" si="5"/>
        <v>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38"/>
      <c r="V15" s="38"/>
      <c r="W15" s="38"/>
      <c r="X15" s="38"/>
      <c r="Y15" s="38"/>
      <c r="Z15" s="38"/>
    </row>
    <row r="16" spans="1:26">
      <c r="A16" s="70"/>
      <c r="B16" s="56" t="s">
        <v>48</v>
      </c>
      <c r="C16" s="597" t="s">
        <v>49</v>
      </c>
      <c r="D16" s="71"/>
      <c r="E16" s="68"/>
      <c r="F16" s="72">
        <v>20000</v>
      </c>
      <c r="G16" s="54">
        <f t="shared" si="4"/>
        <v>0</v>
      </c>
      <c r="H16" s="55">
        <f t="shared" si="5"/>
        <v>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38"/>
      <c r="V16" s="38"/>
      <c r="W16" s="38"/>
      <c r="X16" s="38"/>
      <c r="Y16" s="38"/>
      <c r="Z16" s="38"/>
    </row>
    <row r="17" spans="1:26">
      <c r="A17" s="70"/>
      <c r="B17" s="56" t="s">
        <v>50</v>
      </c>
      <c r="C17" s="597" t="s">
        <v>51</v>
      </c>
      <c r="D17" s="69"/>
      <c r="E17" s="73"/>
      <c r="F17" s="72">
        <v>100000</v>
      </c>
      <c r="G17" s="54">
        <f t="shared" si="4"/>
        <v>0</v>
      </c>
      <c r="H17" s="55">
        <f t="shared" si="5"/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38"/>
      <c r="V17" s="38"/>
      <c r="W17" s="38"/>
      <c r="X17" s="38"/>
      <c r="Y17" s="38"/>
      <c r="Z17" s="38"/>
    </row>
    <row r="18" spans="1:26" ht="15.75" customHeight="1">
      <c r="A18" s="70"/>
      <c r="B18" s="39" t="s">
        <v>52</v>
      </c>
      <c r="C18" s="600" t="s">
        <v>53</v>
      </c>
      <c r="D18" s="74"/>
      <c r="E18" s="73"/>
      <c r="F18" s="75">
        <v>65000</v>
      </c>
      <c r="G18" s="54">
        <f t="shared" si="4"/>
        <v>0</v>
      </c>
      <c r="H18" s="55">
        <f t="shared" si="5"/>
        <v>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38"/>
      <c r="V18" s="38"/>
      <c r="W18" s="38"/>
      <c r="X18" s="38"/>
      <c r="Y18" s="38"/>
      <c r="Z18" s="38"/>
    </row>
    <row r="19" spans="1:26" ht="16.5" customHeight="1">
      <c r="A19" s="45"/>
      <c r="B19" s="76"/>
      <c r="C19" s="601"/>
      <c r="D19" s="77" t="s">
        <v>54</v>
      </c>
      <c r="E19" s="78"/>
      <c r="F19" s="79">
        <f>SUM(F6:F18)</f>
        <v>2554000</v>
      </c>
      <c r="G19" s="80"/>
      <c r="H19" s="81">
        <f>SUM(H6:H18)</f>
        <v>1455740</v>
      </c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</row>
    <row r="20" spans="1:26" ht="15.75" customHeight="1">
      <c r="A20" s="85" t="s">
        <v>55</v>
      </c>
      <c r="B20" s="86"/>
      <c r="C20" s="602" t="s">
        <v>56</v>
      </c>
      <c r="D20" s="87"/>
      <c r="E20" s="88"/>
      <c r="F20" s="89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6" ht="15.75" customHeight="1">
      <c r="A21" s="92"/>
      <c r="B21" s="93" t="s">
        <v>57</v>
      </c>
      <c r="C21" s="603" t="s">
        <v>58</v>
      </c>
      <c r="D21" s="94" t="s">
        <v>59</v>
      </c>
      <c r="E21" s="95"/>
      <c r="F21" s="34">
        <v>30000</v>
      </c>
      <c r="G21" s="96">
        <f t="shared" ref="G21:G27" si="6">H21/F21*1</f>
        <v>0.16200000000000001</v>
      </c>
      <c r="H21" s="97">
        <f t="shared" ref="H21:H27" si="7">I21+J21+K21+L21+M21+N21+O21+P21+Q21+R21+S21+T21</f>
        <v>4860</v>
      </c>
      <c r="I21" s="98"/>
      <c r="J21" s="98"/>
      <c r="K21" s="99">
        <v>4860</v>
      </c>
      <c r="L21" s="98"/>
      <c r="M21" s="98"/>
      <c r="N21" s="98"/>
      <c r="O21" s="98"/>
      <c r="P21" s="98"/>
      <c r="Q21" s="98"/>
      <c r="R21" s="98"/>
      <c r="S21" s="98"/>
      <c r="T21" s="98"/>
    </row>
    <row r="22" spans="1:26" ht="15.75" customHeight="1">
      <c r="A22" s="92"/>
      <c r="B22" s="100" t="s">
        <v>60</v>
      </c>
      <c r="C22" s="604" t="s">
        <v>61</v>
      </c>
      <c r="D22" s="101"/>
      <c r="E22" s="102"/>
      <c r="F22" s="34">
        <v>40000</v>
      </c>
      <c r="G22" s="96">
        <f t="shared" si="6"/>
        <v>0.03</v>
      </c>
      <c r="H22" s="97">
        <f t="shared" si="7"/>
        <v>1200</v>
      </c>
      <c r="I22" s="103"/>
      <c r="J22" s="103"/>
      <c r="K22" s="104">
        <v>1200</v>
      </c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6" ht="15.75" customHeight="1">
      <c r="A23" s="92"/>
      <c r="B23" s="100" t="s">
        <v>62</v>
      </c>
      <c r="C23" s="604" t="s">
        <v>63</v>
      </c>
      <c r="D23" s="101"/>
      <c r="E23" s="102"/>
      <c r="F23" s="57">
        <v>30000</v>
      </c>
      <c r="G23" s="96">
        <f t="shared" si="6"/>
        <v>0.12366666666666666</v>
      </c>
      <c r="H23" s="97">
        <f t="shared" si="7"/>
        <v>3710</v>
      </c>
      <c r="I23" s="103"/>
      <c r="J23" s="103"/>
      <c r="K23" s="104">
        <v>3710</v>
      </c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6" ht="15.75" customHeight="1">
      <c r="A24" s="92"/>
      <c r="B24" s="100" t="s">
        <v>64</v>
      </c>
      <c r="C24" s="604" t="s">
        <v>65</v>
      </c>
      <c r="D24" s="101"/>
      <c r="E24" s="102"/>
      <c r="F24" s="57">
        <v>10000</v>
      </c>
      <c r="G24" s="96">
        <f t="shared" si="6"/>
        <v>0</v>
      </c>
      <c r="H24" s="97">
        <f t="shared" si="7"/>
        <v>0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6" ht="15.75" customHeight="1">
      <c r="A25" s="92"/>
      <c r="B25" s="100" t="s">
        <v>66</v>
      </c>
      <c r="C25" s="604" t="s">
        <v>67</v>
      </c>
      <c r="D25" s="105"/>
      <c r="E25" s="102"/>
      <c r="F25" s="57">
        <v>10000</v>
      </c>
      <c r="G25" s="96">
        <f t="shared" si="6"/>
        <v>0.1018</v>
      </c>
      <c r="H25" s="97">
        <f t="shared" si="7"/>
        <v>1018</v>
      </c>
      <c r="I25" s="103"/>
      <c r="J25" s="103"/>
      <c r="K25" s="104">
        <v>1018</v>
      </c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6" ht="15.75" customHeight="1">
      <c r="A26" s="92"/>
      <c r="B26" s="100" t="s">
        <v>68</v>
      </c>
      <c r="C26" s="604" t="s">
        <v>69</v>
      </c>
      <c r="D26" s="106" t="s">
        <v>70</v>
      </c>
      <c r="E26" s="102"/>
      <c r="F26" s="57">
        <v>30000</v>
      </c>
      <c r="G26" s="96">
        <f t="shared" si="6"/>
        <v>0.29239999999999999</v>
      </c>
      <c r="H26" s="97">
        <f t="shared" si="7"/>
        <v>8772</v>
      </c>
      <c r="I26" s="103"/>
      <c r="J26" s="103"/>
      <c r="K26" s="104">
        <v>8772</v>
      </c>
      <c r="L26" s="103"/>
      <c r="M26" s="103"/>
      <c r="N26" s="103"/>
      <c r="O26" s="103"/>
      <c r="P26" s="103"/>
      <c r="Q26" s="577"/>
      <c r="R26" s="103"/>
      <c r="S26" s="103"/>
      <c r="T26" s="103"/>
    </row>
    <row r="27" spans="1:26" ht="15.75" customHeight="1">
      <c r="A27" s="30"/>
      <c r="B27" s="107" t="s">
        <v>71</v>
      </c>
      <c r="C27" s="595" t="s">
        <v>72</v>
      </c>
      <c r="D27" s="108"/>
      <c r="E27" s="73"/>
      <c r="F27" s="42">
        <v>10000</v>
      </c>
      <c r="G27" s="109">
        <f t="shared" si="6"/>
        <v>0</v>
      </c>
      <c r="H27" s="110">
        <f t="shared" si="7"/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6" ht="16.5" customHeight="1">
      <c r="A28" s="92"/>
      <c r="B28" s="112"/>
      <c r="C28" s="605"/>
      <c r="D28" s="113"/>
      <c r="E28" s="114"/>
      <c r="F28" s="115">
        <f>SUM(F21:F27)</f>
        <v>160000</v>
      </c>
      <c r="G28" s="116"/>
      <c r="H28" s="117">
        <f>SUM(H21:H27)</f>
        <v>19560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6" ht="16.5" customHeight="1">
      <c r="A29" s="119" t="s">
        <v>73</v>
      </c>
      <c r="B29" s="120"/>
      <c r="C29" s="606" t="s">
        <v>74</v>
      </c>
      <c r="D29" s="121"/>
      <c r="E29" s="122"/>
      <c r="F29" s="122"/>
      <c r="G29" s="123"/>
      <c r="H29" s="124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6" ht="15.75" customHeight="1">
      <c r="A30" s="92"/>
      <c r="B30" s="126" t="s">
        <v>75</v>
      </c>
      <c r="C30" s="603" t="s">
        <v>76</v>
      </c>
      <c r="D30" s="127"/>
      <c r="E30" s="98">
        <v>10000</v>
      </c>
      <c r="F30" s="128">
        <v>120000</v>
      </c>
      <c r="G30" s="129">
        <f t="shared" ref="G30:G38" si="8">H30/F30*1</f>
        <v>0.65333333333333332</v>
      </c>
      <c r="H30" s="130">
        <f t="shared" ref="H30:H38" si="9">I30+J30+K30+L30+M30+N30+O30+P30+Q30+R30+S30+T30</f>
        <v>78400</v>
      </c>
      <c r="I30" s="103">
        <v>9800</v>
      </c>
      <c r="J30" s="103">
        <v>9800</v>
      </c>
      <c r="K30" s="104">
        <v>9800</v>
      </c>
      <c r="L30" s="104">
        <v>9800</v>
      </c>
      <c r="M30" s="104">
        <v>9800</v>
      </c>
      <c r="N30" s="104">
        <v>9800</v>
      </c>
      <c r="O30" s="104">
        <v>9800</v>
      </c>
      <c r="P30" s="104">
        <v>9800</v>
      </c>
      <c r="Q30" s="104"/>
      <c r="R30" s="104"/>
      <c r="S30" s="104"/>
      <c r="T30" s="104"/>
    </row>
    <row r="31" spans="1:26" ht="15.75" customHeight="1">
      <c r="A31" s="92"/>
      <c r="B31" s="131" t="s">
        <v>77</v>
      </c>
      <c r="C31" s="604" t="s">
        <v>78</v>
      </c>
      <c r="D31" s="105"/>
      <c r="E31" s="103">
        <v>1000</v>
      </c>
      <c r="F31" s="128">
        <v>12000</v>
      </c>
      <c r="G31" s="129">
        <f t="shared" si="8"/>
        <v>0.46483333333333332</v>
      </c>
      <c r="H31" s="130">
        <f t="shared" si="9"/>
        <v>5578</v>
      </c>
      <c r="I31" s="103">
        <v>5578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6" ht="15.75" customHeight="1">
      <c r="A32" s="92"/>
      <c r="B32" s="131" t="s">
        <v>79</v>
      </c>
      <c r="C32" s="604" t="s">
        <v>80</v>
      </c>
      <c r="D32" s="105"/>
      <c r="E32" s="103">
        <v>1000</v>
      </c>
      <c r="F32" s="57">
        <v>12000</v>
      </c>
      <c r="G32" s="129">
        <f t="shared" si="8"/>
        <v>0.19608333333333333</v>
      </c>
      <c r="H32" s="130">
        <f t="shared" si="9"/>
        <v>2353</v>
      </c>
      <c r="I32" s="103">
        <v>178</v>
      </c>
      <c r="J32" s="103"/>
      <c r="K32" s="103"/>
      <c r="L32" s="104">
        <v>911</v>
      </c>
      <c r="M32" s="104">
        <v>1264</v>
      </c>
      <c r="N32" s="103"/>
      <c r="O32" s="103"/>
      <c r="P32" s="103"/>
      <c r="Q32" s="103"/>
      <c r="R32" s="103"/>
      <c r="S32" s="103"/>
      <c r="T32" s="103"/>
    </row>
    <row r="33" spans="1:20" ht="15.75" customHeight="1">
      <c r="A33" s="92"/>
      <c r="B33" s="131" t="s">
        <v>81</v>
      </c>
      <c r="C33" s="604" t="s">
        <v>82</v>
      </c>
      <c r="D33" s="105"/>
      <c r="E33" s="103">
        <v>1000</v>
      </c>
      <c r="F33" s="57">
        <v>12000</v>
      </c>
      <c r="G33" s="129">
        <f t="shared" si="8"/>
        <v>1.5166666666666666E-3</v>
      </c>
      <c r="H33" s="130">
        <f t="shared" si="9"/>
        <v>18.2</v>
      </c>
      <c r="I33" s="104">
        <v>12.11</v>
      </c>
      <c r="J33" s="104">
        <v>6.09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customHeight="1">
      <c r="A34" s="92"/>
      <c r="B34" s="131" t="s">
        <v>83</v>
      </c>
      <c r="C34" s="604" t="s">
        <v>84</v>
      </c>
      <c r="D34" s="105"/>
      <c r="E34" s="103">
        <v>1000</v>
      </c>
      <c r="F34" s="57">
        <v>12000</v>
      </c>
      <c r="G34" s="129">
        <f t="shared" si="8"/>
        <v>3.9E-2</v>
      </c>
      <c r="H34" s="130">
        <f t="shared" si="9"/>
        <v>468</v>
      </c>
      <c r="I34" s="104">
        <v>468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.75" customHeight="1">
      <c r="A35" s="92"/>
      <c r="B35" s="131" t="s">
        <v>85</v>
      </c>
      <c r="C35" s="597" t="s">
        <v>86</v>
      </c>
      <c r="D35" s="101"/>
      <c r="E35" s="58">
        <v>3500</v>
      </c>
      <c r="F35" s="57">
        <v>42000</v>
      </c>
      <c r="G35" s="129">
        <f t="shared" si="8"/>
        <v>0.5931209523809523</v>
      </c>
      <c r="H35" s="130">
        <f t="shared" si="9"/>
        <v>24911.079999999998</v>
      </c>
      <c r="I35" s="103">
        <v>3090.8</v>
      </c>
      <c r="J35" s="103">
        <v>3069</v>
      </c>
      <c r="K35" s="104">
        <v>3064.46</v>
      </c>
      <c r="L35" s="104">
        <v>3191</v>
      </c>
      <c r="M35" s="104">
        <v>3166.9</v>
      </c>
      <c r="N35" s="104">
        <v>3064.46</v>
      </c>
      <c r="O35" s="103">
        <v>3200</v>
      </c>
      <c r="P35" s="103">
        <v>3064.46</v>
      </c>
      <c r="Q35" s="103"/>
      <c r="R35" s="103"/>
      <c r="S35" s="103"/>
      <c r="T35" s="103"/>
    </row>
    <row r="36" spans="1:20" ht="15.75" customHeight="1">
      <c r="A36" s="92"/>
      <c r="B36" s="131" t="s">
        <v>87</v>
      </c>
      <c r="C36" s="604" t="s">
        <v>88</v>
      </c>
      <c r="D36" s="105"/>
      <c r="E36" s="103">
        <v>11000</v>
      </c>
      <c r="F36" s="57">
        <v>132000</v>
      </c>
      <c r="G36" s="129">
        <f t="shared" si="8"/>
        <v>0.66666666666666663</v>
      </c>
      <c r="H36" s="130">
        <f t="shared" si="9"/>
        <v>88000</v>
      </c>
      <c r="I36" s="103">
        <v>11000</v>
      </c>
      <c r="J36" s="103">
        <v>11000</v>
      </c>
      <c r="K36" s="104">
        <v>11000</v>
      </c>
      <c r="L36" s="104">
        <v>11000</v>
      </c>
      <c r="M36" s="104">
        <v>11000</v>
      </c>
      <c r="N36" s="103">
        <v>11000</v>
      </c>
      <c r="O36" s="103">
        <v>11000</v>
      </c>
      <c r="P36" s="103">
        <v>11000</v>
      </c>
      <c r="Q36" s="103"/>
      <c r="R36" s="103"/>
      <c r="S36" s="103"/>
      <c r="T36" s="103"/>
    </row>
    <row r="37" spans="1:20" ht="15.75" customHeight="1">
      <c r="A37" s="92"/>
      <c r="B37" s="131" t="s">
        <v>89</v>
      </c>
      <c r="C37" s="604" t="s">
        <v>90</v>
      </c>
      <c r="D37" s="105"/>
      <c r="E37" s="103"/>
      <c r="F37" s="57">
        <v>30000</v>
      </c>
      <c r="G37" s="129">
        <f t="shared" si="8"/>
        <v>0.33646666666666669</v>
      </c>
      <c r="H37" s="130">
        <f t="shared" si="9"/>
        <v>10094</v>
      </c>
      <c r="I37" s="103">
        <v>6390</v>
      </c>
      <c r="J37" s="103">
        <v>350</v>
      </c>
      <c r="K37" s="103"/>
      <c r="L37" s="104">
        <v>837</v>
      </c>
      <c r="M37" s="104">
        <v>837</v>
      </c>
      <c r="N37" s="103"/>
      <c r="O37" s="103"/>
      <c r="P37" s="103">
        <v>1680</v>
      </c>
      <c r="Q37" s="103"/>
      <c r="R37" s="103"/>
      <c r="S37" s="103"/>
      <c r="T37" s="103"/>
    </row>
    <row r="38" spans="1:20" ht="15.75" customHeight="1">
      <c r="A38" s="92"/>
      <c r="B38" s="132" t="s">
        <v>91</v>
      </c>
      <c r="C38" s="607" t="s">
        <v>92</v>
      </c>
      <c r="D38" s="133"/>
      <c r="E38" s="111"/>
      <c r="F38" s="42">
        <v>10000</v>
      </c>
      <c r="G38" s="129">
        <f t="shared" si="8"/>
        <v>4.6071000000000001E-2</v>
      </c>
      <c r="H38" s="130">
        <f t="shared" si="9"/>
        <v>460.71</v>
      </c>
      <c r="I38" s="103"/>
      <c r="J38" s="104">
        <v>460.71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6.5" customHeight="1">
      <c r="A39" s="92"/>
      <c r="B39" s="134"/>
      <c r="C39" s="608"/>
      <c r="D39" s="135"/>
      <c r="E39" s="136"/>
      <c r="F39" s="137">
        <f>SUM(F30:F38)</f>
        <v>382000</v>
      </c>
      <c r="G39" s="138"/>
      <c r="H39" s="139">
        <f>SUM(H30:H38)</f>
        <v>210282.99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ht="15.75" customHeight="1">
      <c r="A40" s="141" t="s">
        <v>93</v>
      </c>
      <c r="B40" s="142"/>
      <c r="C40" s="609" t="s">
        <v>94</v>
      </c>
      <c r="D40" s="143"/>
      <c r="E40" s="144"/>
      <c r="F40" s="144"/>
      <c r="G40" s="145"/>
      <c r="H40" s="146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5.75" customHeight="1">
      <c r="A41" s="92"/>
      <c r="B41" s="148" t="s">
        <v>95</v>
      </c>
      <c r="C41" s="603" t="s">
        <v>96</v>
      </c>
      <c r="D41" s="149"/>
      <c r="E41" s="98"/>
      <c r="F41" s="75">
        <v>50000</v>
      </c>
      <c r="G41" s="129">
        <f t="shared" ref="G41:G45" si="10">H41/F41*1</f>
        <v>0</v>
      </c>
      <c r="H41" s="130">
        <f t="shared" ref="H41:H45" si="11">I41+J41+K41+L41+M41+N41+O41+P41+Q41+R41+S41+T41</f>
        <v>0</v>
      </c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.75" customHeight="1">
      <c r="A42" s="92"/>
      <c r="B42" s="150" t="s">
        <v>97</v>
      </c>
      <c r="C42" s="604" t="s">
        <v>98</v>
      </c>
      <c r="D42" s="101"/>
      <c r="E42" s="151"/>
      <c r="F42" s="152">
        <v>50000</v>
      </c>
      <c r="G42" s="129">
        <f t="shared" si="10"/>
        <v>0</v>
      </c>
      <c r="H42" s="130">
        <f t="shared" si="11"/>
        <v>0</v>
      </c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20" ht="15.75" customHeight="1">
      <c r="A43" s="92"/>
      <c r="B43" s="150" t="s">
        <v>99</v>
      </c>
      <c r="C43" s="604" t="s">
        <v>217</v>
      </c>
      <c r="D43" s="105"/>
      <c r="E43" s="153" t="s">
        <v>100</v>
      </c>
      <c r="F43" s="34">
        <v>34000</v>
      </c>
      <c r="G43" s="129">
        <f t="shared" si="10"/>
        <v>0.91764705882352937</v>
      </c>
      <c r="H43" s="130">
        <f t="shared" si="11"/>
        <v>31200</v>
      </c>
      <c r="I43" s="103"/>
      <c r="J43" s="103"/>
      <c r="K43" s="103"/>
      <c r="L43" s="103"/>
      <c r="M43" s="103"/>
      <c r="N43" s="103">
        <v>31200</v>
      </c>
      <c r="O43" s="103"/>
      <c r="P43" s="103"/>
      <c r="Q43" s="103"/>
      <c r="R43" s="103"/>
      <c r="S43" s="103"/>
      <c r="T43" s="103"/>
    </row>
    <row r="44" spans="1:20" ht="15.75" customHeight="1">
      <c r="A44" s="92"/>
      <c r="B44" s="150" t="s">
        <v>101</v>
      </c>
      <c r="C44" s="604" t="s">
        <v>102</v>
      </c>
      <c r="D44" s="101"/>
      <c r="E44" s="153"/>
      <c r="F44" s="34">
        <v>20000</v>
      </c>
      <c r="G44" s="129">
        <f t="shared" si="10"/>
        <v>0</v>
      </c>
      <c r="H44" s="130">
        <f t="shared" si="11"/>
        <v>0</v>
      </c>
      <c r="I44" s="103"/>
      <c r="J44" s="103"/>
      <c r="K44" s="103"/>
      <c r="L44" s="103"/>
      <c r="N44" s="103"/>
      <c r="O44" s="103"/>
      <c r="P44" s="103"/>
      <c r="Q44" s="103"/>
      <c r="R44" s="103"/>
      <c r="S44" s="103"/>
      <c r="T44" s="103"/>
    </row>
    <row r="45" spans="1:20" ht="15.75" customHeight="1">
      <c r="A45" s="92"/>
      <c r="B45" s="154" t="s">
        <v>103</v>
      </c>
      <c r="C45" s="610" t="s">
        <v>104</v>
      </c>
      <c r="D45" s="133"/>
      <c r="E45" s="155"/>
      <c r="F45" s="34">
        <v>36000</v>
      </c>
      <c r="G45" s="129">
        <f t="shared" si="10"/>
        <v>1.0042222222222221</v>
      </c>
      <c r="H45" s="130">
        <f t="shared" si="11"/>
        <v>36152</v>
      </c>
      <c r="I45" s="103"/>
      <c r="J45" s="103">
        <v>36152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1:20" ht="16.5" customHeight="1">
      <c r="A46" s="92"/>
      <c r="B46" s="156"/>
      <c r="C46" s="611"/>
      <c r="D46" s="157"/>
      <c r="E46" s="158"/>
      <c r="F46" s="159">
        <f>SUM(F41:F45)</f>
        <v>190000</v>
      </c>
      <c r="G46" s="160"/>
      <c r="H46" s="161">
        <f>SUM(H41:H45)</f>
        <v>67352</v>
      </c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1:20" ht="15.75" customHeight="1">
      <c r="A47" s="163" t="s">
        <v>105</v>
      </c>
      <c r="B47" s="164"/>
      <c r="C47" s="612" t="s">
        <v>106</v>
      </c>
      <c r="D47" s="165"/>
      <c r="E47" s="166"/>
      <c r="F47" s="167"/>
      <c r="G47" s="168"/>
      <c r="H47" s="169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</row>
    <row r="48" spans="1:20" ht="16.5" customHeight="1">
      <c r="A48" s="70"/>
      <c r="B48" s="171" t="s">
        <v>107</v>
      </c>
      <c r="C48" s="613" t="s">
        <v>108</v>
      </c>
      <c r="D48" s="172"/>
      <c r="E48" s="173"/>
      <c r="F48" s="174">
        <v>100000</v>
      </c>
      <c r="G48" s="175">
        <f>H48/F48*1</f>
        <v>0</v>
      </c>
      <c r="H48" s="176">
        <f>I48+J48+K48+L48+M48+N48+O48+P48+Q48+R48+S48+T48</f>
        <v>0</v>
      </c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</row>
    <row r="49" spans="1:26" ht="15.75" customHeight="1">
      <c r="A49" s="178" t="s">
        <v>109</v>
      </c>
      <c r="B49" s="179"/>
      <c r="C49" s="614" t="s">
        <v>110</v>
      </c>
      <c r="D49" s="180"/>
      <c r="E49" s="181"/>
      <c r="F49" s="182"/>
      <c r="G49" s="183"/>
      <c r="H49" s="184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</row>
    <row r="50" spans="1:26" ht="15" customHeight="1">
      <c r="A50" s="186"/>
      <c r="B50" s="187" t="s">
        <v>111</v>
      </c>
      <c r="C50" s="615" t="s">
        <v>112</v>
      </c>
      <c r="D50" s="101"/>
      <c r="E50" s="98"/>
      <c r="F50" s="34">
        <v>200000</v>
      </c>
      <c r="G50" s="129">
        <f t="shared" ref="G50:G53" si="12">H50/F50*1</f>
        <v>0.38895999999999997</v>
      </c>
      <c r="H50" s="130">
        <f t="shared" ref="H50:H53" si="13">I50+J50+K50+L50+M50+N50+O50+P50+Q50+R50+S50+T50</f>
        <v>77792</v>
      </c>
      <c r="I50" s="103"/>
      <c r="J50" s="103">
        <v>41260</v>
      </c>
      <c r="K50" s="103"/>
      <c r="L50" s="104">
        <v>24532</v>
      </c>
      <c r="M50" s="103"/>
      <c r="N50" s="104">
        <v>9000</v>
      </c>
      <c r="O50" s="103"/>
      <c r="P50" s="103">
        <v>3000</v>
      </c>
      <c r="Q50" s="103"/>
      <c r="R50" s="103"/>
      <c r="S50" s="103"/>
      <c r="T50" s="103"/>
    </row>
    <row r="51" spans="1:26" ht="15.75" customHeight="1">
      <c r="A51" s="186"/>
      <c r="B51" s="188" t="s">
        <v>113</v>
      </c>
      <c r="C51" s="604" t="s">
        <v>114</v>
      </c>
      <c r="D51" s="101"/>
      <c r="E51" s="98"/>
      <c r="F51" s="34">
        <v>300000</v>
      </c>
      <c r="G51" s="129">
        <f t="shared" si="12"/>
        <v>0.27334666666666668</v>
      </c>
      <c r="H51" s="130">
        <f t="shared" si="13"/>
        <v>82004</v>
      </c>
      <c r="I51" s="98">
        <v>3000</v>
      </c>
      <c r="J51" s="98">
        <v>13884</v>
      </c>
      <c r="K51" s="99">
        <v>65120</v>
      </c>
      <c r="L51" s="98"/>
      <c r="M51" s="98"/>
      <c r="N51" s="98"/>
      <c r="O51" s="98"/>
      <c r="P51" s="98"/>
      <c r="Q51" s="98"/>
      <c r="R51" s="98"/>
      <c r="S51" s="98"/>
      <c r="T51" s="98"/>
    </row>
    <row r="52" spans="1:26" ht="15.75" customHeight="1">
      <c r="A52" s="186"/>
      <c r="B52" s="188" t="s">
        <v>115</v>
      </c>
      <c r="C52" s="604" t="s">
        <v>116</v>
      </c>
      <c r="D52" s="101"/>
      <c r="E52" s="98"/>
      <c r="F52" s="34">
        <v>155000</v>
      </c>
      <c r="G52" s="129">
        <f t="shared" si="12"/>
        <v>0.12903225806451613</v>
      </c>
      <c r="H52" s="130">
        <f t="shared" si="13"/>
        <v>20000</v>
      </c>
      <c r="I52" s="98">
        <v>20000</v>
      </c>
      <c r="J52" s="99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189"/>
      <c r="V52" s="189"/>
      <c r="W52" s="189"/>
      <c r="X52" s="189"/>
      <c r="Y52" s="189"/>
      <c r="Z52" s="189"/>
    </row>
    <row r="53" spans="1:26" ht="15.75" customHeight="1">
      <c r="A53" s="186"/>
      <c r="B53" s="190" t="s">
        <v>113</v>
      </c>
      <c r="C53" s="616" t="s">
        <v>117</v>
      </c>
      <c r="D53" s="101"/>
      <c r="E53" s="191"/>
      <c r="F53" s="34">
        <v>300000</v>
      </c>
      <c r="G53" s="129">
        <f t="shared" si="12"/>
        <v>9.2600000000000002E-2</v>
      </c>
      <c r="H53" s="130">
        <f t="shared" si="13"/>
        <v>27780</v>
      </c>
      <c r="I53" s="103">
        <v>27780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6" ht="16.5" customHeight="1">
      <c r="A54" s="186"/>
      <c r="B54" s="192"/>
      <c r="C54" s="617"/>
      <c r="D54" s="193"/>
      <c r="E54" s="194"/>
      <c r="F54" s="195">
        <f>SUM(F50:F53)</f>
        <v>955000</v>
      </c>
      <c r="G54" s="196"/>
      <c r="H54" s="197">
        <f>SUM(H50:H53)</f>
        <v>207576</v>
      </c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</row>
    <row r="55" spans="1:26" ht="15.75" customHeight="1">
      <c r="A55" s="199" t="s">
        <v>118</v>
      </c>
      <c r="B55" s="200"/>
      <c r="C55" s="618" t="s">
        <v>119</v>
      </c>
      <c r="D55" s="201"/>
      <c r="E55" s="202"/>
      <c r="F55" s="202"/>
      <c r="G55" s="203"/>
      <c r="H55" s="204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</row>
    <row r="56" spans="1:26" ht="15.75" customHeight="1">
      <c r="A56" s="186"/>
      <c r="B56" s="206" t="s">
        <v>120</v>
      </c>
      <c r="C56" s="619" t="s">
        <v>121</v>
      </c>
      <c r="D56" s="207"/>
      <c r="E56" s="98">
        <v>5000</v>
      </c>
      <c r="F56" s="75">
        <v>60000</v>
      </c>
      <c r="G56" s="208">
        <f t="shared" ref="G56:G62" si="14">H56/F56*1</f>
        <v>0.58333333333333337</v>
      </c>
      <c r="H56" s="209">
        <f t="shared" ref="H56:H62" si="15">I56+J56+K56+L56+M56+N56+O56+P56+Q56+R56+S56+T56</f>
        <v>35000</v>
      </c>
      <c r="I56" s="103">
        <v>5000</v>
      </c>
      <c r="J56" s="103">
        <v>5000</v>
      </c>
      <c r="K56" s="103"/>
      <c r="L56" s="104">
        <v>10000</v>
      </c>
      <c r="M56" s="103"/>
      <c r="N56" s="103"/>
      <c r="O56" s="103">
        <v>15000</v>
      </c>
      <c r="P56" s="103"/>
      <c r="Q56" s="103"/>
      <c r="R56" s="103"/>
      <c r="S56" s="103"/>
      <c r="T56" s="103"/>
    </row>
    <row r="57" spans="1:26" ht="15.75" customHeight="1">
      <c r="A57" s="186"/>
      <c r="B57" s="210" t="s">
        <v>122</v>
      </c>
      <c r="C57" s="620" t="s">
        <v>123</v>
      </c>
      <c r="D57" s="211"/>
      <c r="E57" s="212"/>
      <c r="F57" s="152">
        <v>170000</v>
      </c>
      <c r="G57" s="213">
        <f t="shared" si="14"/>
        <v>0.23294117647058823</v>
      </c>
      <c r="H57" s="130">
        <f t="shared" si="15"/>
        <v>39600</v>
      </c>
      <c r="I57" s="103">
        <v>18900</v>
      </c>
      <c r="J57" s="103">
        <v>13500</v>
      </c>
      <c r="K57" s="103"/>
      <c r="L57" s="104">
        <v>7200</v>
      </c>
      <c r="M57" s="103"/>
      <c r="N57" s="103"/>
      <c r="O57" s="103"/>
      <c r="P57" s="103"/>
      <c r="Q57" s="103"/>
      <c r="R57" s="103"/>
      <c r="S57" s="103"/>
      <c r="T57" s="103"/>
    </row>
    <row r="58" spans="1:26" ht="15.75" customHeight="1">
      <c r="A58" s="186"/>
      <c r="B58" s="210" t="s">
        <v>124</v>
      </c>
      <c r="C58" s="621" t="s">
        <v>125</v>
      </c>
      <c r="D58" s="214"/>
      <c r="E58" s="215"/>
      <c r="F58" s="34">
        <v>10000</v>
      </c>
      <c r="G58" s="129">
        <f t="shared" si="14"/>
        <v>0</v>
      </c>
      <c r="H58" s="130">
        <f t="shared" si="15"/>
        <v>0</v>
      </c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1:26" ht="15.75" customHeight="1">
      <c r="A59" s="186"/>
      <c r="B59" s="210" t="s">
        <v>126</v>
      </c>
      <c r="C59" s="621" t="s">
        <v>127</v>
      </c>
      <c r="D59" s="211"/>
      <c r="E59" s="215"/>
      <c r="F59" s="57">
        <v>20000</v>
      </c>
      <c r="G59" s="129">
        <f t="shared" si="14"/>
        <v>0.71289999999999998</v>
      </c>
      <c r="H59" s="130">
        <f t="shared" si="15"/>
        <v>14258</v>
      </c>
      <c r="I59" s="103">
        <v>5263</v>
      </c>
      <c r="J59" s="104">
        <v>8995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1:26" ht="15.75" customHeight="1">
      <c r="A60" s="186"/>
      <c r="B60" s="210" t="s">
        <v>128</v>
      </c>
      <c r="C60" s="604" t="s">
        <v>129</v>
      </c>
      <c r="D60" s="105"/>
      <c r="E60" s="103">
        <v>3000</v>
      </c>
      <c r="F60" s="57">
        <v>36000</v>
      </c>
      <c r="G60" s="129">
        <f t="shared" si="14"/>
        <v>0.66666666666666663</v>
      </c>
      <c r="H60" s="130">
        <f t="shared" si="15"/>
        <v>24000</v>
      </c>
      <c r="I60" s="103">
        <v>3000</v>
      </c>
      <c r="J60" s="104">
        <v>3000</v>
      </c>
      <c r="K60" s="104">
        <v>3000</v>
      </c>
      <c r="L60" s="104">
        <v>3000</v>
      </c>
      <c r="M60" s="104">
        <v>3000</v>
      </c>
      <c r="N60" s="103">
        <v>3000</v>
      </c>
      <c r="O60" s="103">
        <v>3000</v>
      </c>
      <c r="P60" s="103">
        <v>3000</v>
      </c>
      <c r="Q60" s="103"/>
      <c r="R60" s="103"/>
      <c r="S60" s="103"/>
      <c r="T60" s="103"/>
    </row>
    <row r="61" spans="1:26" ht="15.75" customHeight="1">
      <c r="A61" s="186"/>
      <c r="B61" s="216" t="s">
        <v>130</v>
      </c>
      <c r="C61" s="604" t="s">
        <v>131</v>
      </c>
      <c r="D61" s="105"/>
      <c r="E61" s="103"/>
      <c r="F61" s="57">
        <v>1500000</v>
      </c>
      <c r="G61" s="129">
        <f t="shared" si="14"/>
        <v>9.6666666666666672E-3</v>
      </c>
      <c r="H61" s="130">
        <f t="shared" si="15"/>
        <v>14500</v>
      </c>
      <c r="I61" s="103">
        <v>14500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1:26" ht="15.75" customHeight="1">
      <c r="A62" s="186"/>
      <c r="B62" s="217" t="s">
        <v>132</v>
      </c>
      <c r="C62" s="622" t="s">
        <v>133</v>
      </c>
      <c r="D62" s="133"/>
      <c r="E62" s="218"/>
      <c r="F62" s="219">
        <v>450000</v>
      </c>
      <c r="G62" s="129">
        <f t="shared" si="14"/>
        <v>6.6666666666666666E-2</v>
      </c>
      <c r="H62" s="130">
        <f t="shared" si="15"/>
        <v>30000</v>
      </c>
      <c r="I62" s="103"/>
      <c r="J62" s="103"/>
      <c r="K62" s="103"/>
      <c r="L62" s="104">
        <v>30000</v>
      </c>
      <c r="M62" s="103"/>
      <c r="N62" s="103"/>
      <c r="O62" s="103"/>
      <c r="P62" s="103"/>
      <c r="Q62" s="103"/>
      <c r="R62" s="103"/>
      <c r="S62" s="103"/>
      <c r="T62" s="103"/>
      <c r="U62" s="579"/>
    </row>
    <row r="63" spans="1:26" ht="16.5" customHeight="1">
      <c r="A63" s="186"/>
      <c r="B63" s="220"/>
      <c r="C63" s="623"/>
      <c r="D63" s="221"/>
      <c r="E63" s="222"/>
      <c r="F63" s="223">
        <f>SUM(F56:F62)</f>
        <v>2246000</v>
      </c>
      <c r="G63" s="224"/>
      <c r="H63" s="225">
        <f>SUM(H56:H62)</f>
        <v>157358</v>
      </c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</row>
    <row r="64" spans="1:26" ht="15.75" customHeight="1">
      <c r="A64" s="227" t="s">
        <v>134</v>
      </c>
      <c r="B64" s="228"/>
      <c r="C64" s="624" t="s">
        <v>135</v>
      </c>
      <c r="D64" s="229"/>
      <c r="E64" s="230"/>
      <c r="F64" s="230"/>
      <c r="G64" s="231"/>
      <c r="H64" s="232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</row>
    <row r="65" spans="1:26" ht="15.75" customHeight="1">
      <c r="A65" s="186"/>
      <c r="B65" s="234" t="s">
        <v>136</v>
      </c>
      <c r="C65" s="625" t="s">
        <v>137</v>
      </c>
      <c r="D65" s="235"/>
      <c r="E65" s="236"/>
      <c r="F65" s="237">
        <v>2200000</v>
      </c>
      <c r="G65" s="129">
        <f t="shared" ref="G65:G68" si="16">H65/F65*1</f>
        <v>0</v>
      </c>
      <c r="H65" s="130">
        <f t="shared" ref="H65:H68" si="17">I65+J65+K65+L65+M65+N65+O65+P65+Q65+R65+S65+T65</f>
        <v>0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6" ht="15.75" customHeight="1">
      <c r="A66" s="186"/>
      <c r="B66" s="234" t="s">
        <v>138</v>
      </c>
      <c r="C66" s="626" t="s">
        <v>139</v>
      </c>
      <c r="D66" s="238"/>
      <c r="E66" s="239"/>
      <c r="F66" s="237">
        <v>700000</v>
      </c>
      <c r="G66" s="129">
        <f t="shared" si="16"/>
        <v>0</v>
      </c>
      <c r="H66" s="130">
        <f t="shared" si="17"/>
        <v>0</v>
      </c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6" ht="15.75" customHeight="1">
      <c r="A67" s="186"/>
      <c r="B67" s="234" t="s">
        <v>140</v>
      </c>
      <c r="C67" s="627" t="s">
        <v>141</v>
      </c>
      <c r="D67" s="238"/>
      <c r="E67" s="239"/>
      <c r="F67" s="237">
        <v>1350000</v>
      </c>
      <c r="G67" s="129">
        <f t="shared" si="16"/>
        <v>0</v>
      </c>
      <c r="H67" s="130">
        <f t="shared" si="17"/>
        <v>0</v>
      </c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1:26" ht="15.75" customHeight="1">
      <c r="A68" s="186"/>
      <c r="B68" s="234" t="s">
        <v>142</v>
      </c>
      <c r="C68" s="628" t="s">
        <v>143</v>
      </c>
      <c r="D68" s="240"/>
      <c r="E68" s="241"/>
      <c r="F68" s="237">
        <v>100000</v>
      </c>
      <c r="G68" s="129">
        <f t="shared" si="16"/>
        <v>0</v>
      </c>
      <c r="H68" s="130">
        <f t="shared" si="17"/>
        <v>0</v>
      </c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6" ht="16.5" customHeight="1">
      <c r="A69" s="186"/>
      <c r="B69" s="242"/>
      <c r="C69" s="629"/>
      <c r="D69" s="243"/>
      <c r="E69" s="244"/>
      <c r="F69" s="245">
        <f>SUM(F65:F68)</f>
        <v>4350000</v>
      </c>
      <c r="G69" s="246"/>
      <c r="H69" s="247">
        <f>SUM(H65:H68)</f>
        <v>0</v>
      </c>
      <c r="I69" s="248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</row>
    <row r="70" spans="1:26" ht="16.5" customHeight="1">
      <c r="A70" s="250" t="s">
        <v>144</v>
      </c>
      <c r="B70" s="251"/>
      <c r="C70" s="630" t="s">
        <v>145</v>
      </c>
      <c r="D70" s="251"/>
      <c r="E70" s="252"/>
      <c r="F70" s="253">
        <v>252000</v>
      </c>
      <c r="G70" s="254"/>
      <c r="H70" s="255">
        <f t="shared" ref="H70:H71" si="18">I70+J70+K70+L70+M70+N70+O70+P70+Q70+R70+S70+T70</f>
        <v>0</v>
      </c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</row>
    <row r="71" spans="1:26" ht="24" customHeight="1">
      <c r="A71" s="645" t="s">
        <v>146</v>
      </c>
      <c r="B71" s="646"/>
      <c r="C71" s="647"/>
      <c r="D71" s="257"/>
      <c r="E71" s="258"/>
      <c r="F71" s="259">
        <f>F70+F69+F63+F54+F48+F46+F39+F28+F19</f>
        <v>11189000</v>
      </c>
      <c r="G71" s="260"/>
      <c r="H71" s="261">
        <f t="shared" si="18"/>
        <v>2117868.9899999998</v>
      </c>
      <c r="I71" s="262">
        <f t="shared" ref="I71:T71" si="19">SUM(I6:I70)</f>
        <v>279880.90999999997</v>
      </c>
      <c r="J71" s="263">
        <f t="shared" si="19"/>
        <v>292486.8</v>
      </c>
      <c r="K71" s="263">
        <f t="shared" si="19"/>
        <v>350106.46</v>
      </c>
      <c r="L71" s="263">
        <f t="shared" si="19"/>
        <v>246033</v>
      </c>
      <c r="M71" s="263">
        <f t="shared" si="19"/>
        <v>294776.90000000002</v>
      </c>
      <c r="N71" s="263">
        <f t="shared" si="19"/>
        <v>252077.46</v>
      </c>
      <c r="O71" s="263">
        <f t="shared" si="19"/>
        <v>216322</v>
      </c>
      <c r="P71" s="263">
        <f t="shared" si="19"/>
        <v>186185.46</v>
      </c>
      <c r="Q71" s="263">
        <f t="shared" si="19"/>
        <v>0</v>
      </c>
      <c r="R71" s="263">
        <f t="shared" si="19"/>
        <v>0</v>
      </c>
      <c r="S71" s="263">
        <f t="shared" si="19"/>
        <v>0</v>
      </c>
      <c r="T71" s="263">
        <f t="shared" si="19"/>
        <v>0</v>
      </c>
      <c r="U71" s="264"/>
      <c r="V71" s="264"/>
      <c r="W71" s="264"/>
      <c r="X71" s="264"/>
      <c r="Y71" s="264"/>
      <c r="Z71" s="264"/>
    </row>
    <row r="72" spans="1:26" ht="21" customHeight="1">
      <c r="A72" s="265"/>
      <c r="B72" s="266"/>
      <c r="C72" s="631"/>
      <c r="D72" s="267"/>
      <c r="E72" s="268"/>
      <c r="F72" s="269"/>
      <c r="G72" s="270"/>
      <c r="H72" s="271"/>
      <c r="I72" s="272"/>
      <c r="J72" s="272"/>
      <c r="K72" s="272"/>
      <c r="L72" s="272">
        <f>SUM(L6:L71)</f>
        <v>492066</v>
      </c>
      <c r="M72" s="272"/>
      <c r="N72" s="272"/>
      <c r="O72" s="272">
        <f>SUM(O6:O71)</f>
        <v>432644</v>
      </c>
      <c r="P72" s="272"/>
      <c r="Q72" s="272"/>
      <c r="R72" s="272">
        <f>SUM(R6:R71)</f>
        <v>0</v>
      </c>
      <c r="S72" s="272"/>
      <c r="T72" s="272"/>
    </row>
    <row r="73" spans="1:26" ht="15.75" customHeight="1">
      <c r="A73" s="92"/>
      <c r="B73" s="273"/>
      <c r="C73" s="632"/>
      <c r="D73" s="274"/>
      <c r="E73" s="275"/>
      <c r="F73" s="276">
        <f>F71-H71</f>
        <v>9071131.0099999998</v>
      </c>
      <c r="G73" s="273"/>
      <c r="H73" s="277"/>
      <c r="I73" s="2"/>
      <c r="J73" s="2"/>
      <c r="K73" s="2"/>
      <c r="L73" s="2"/>
      <c r="M73" s="2"/>
      <c r="N73" s="2"/>
      <c r="O73" s="278"/>
      <c r="P73" s="2"/>
      <c r="Q73" s="2"/>
      <c r="R73" s="2"/>
      <c r="S73" s="2"/>
      <c r="T73" s="2"/>
    </row>
    <row r="74" spans="1:26" ht="18.75" customHeight="1">
      <c r="A74" s="279"/>
      <c r="B74" s="280"/>
      <c r="C74" s="633"/>
      <c r="D74" s="281"/>
      <c r="E74" s="282"/>
      <c r="F74" s="283"/>
      <c r="G74" s="280"/>
      <c r="H74" s="284"/>
      <c r="I74" s="285"/>
      <c r="J74" s="285"/>
      <c r="K74" s="285"/>
      <c r="L74" s="285"/>
      <c r="M74" s="285"/>
      <c r="N74" s="285"/>
      <c r="O74" s="286"/>
      <c r="P74" s="285"/>
      <c r="Q74" s="285"/>
      <c r="R74" s="285"/>
      <c r="S74" s="285"/>
      <c r="T74" s="285"/>
      <c r="U74" s="287"/>
      <c r="V74" s="287"/>
      <c r="W74" s="287"/>
      <c r="X74" s="287"/>
      <c r="Y74" s="287"/>
      <c r="Z74" s="287"/>
    </row>
    <row r="75" spans="1:26" s="589" customFormat="1" ht="15.75" customHeight="1">
      <c r="A75" s="585"/>
      <c r="B75" s="586"/>
      <c r="C75" s="634"/>
      <c r="H75" s="587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</row>
    <row r="76" spans="1:26" ht="15.75" customHeight="1">
      <c r="A76" s="92"/>
      <c r="B76" s="273"/>
      <c r="H76" s="277"/>
      <c r="I76" s="2"/>
      <c r="J76" s="2"/>
      <c r="K76" s="2"/>
      <c r="L76" s="2"/>
      <c r="M76" s="2"/>
      <c r="N76" s="2"/>
      <c r="O76" s="278"/>
      <c r="P76" s="2"/>
      <c r="Q76" s="2"/>
      <c r="R76" s="2"/>
      <c r="S76" s="2"/>
      <c r="T76" s="2"/>
    </row>
    <row r="77" spans="1:26" ht="15.75" customHeight="1">
      <c r="A77" s="92"/>
      <c r="B77" s="92"/>
      <c r="H77" s="92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</row>
    <row r="78" spans="1:26" ht="15.75" customHeight="1">
      <c r="A78" s="92"/>
      <c r="B78" s="92"/>
      <c r="H78" s="92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</row>
    <row r="79" spans="1:26" s="584" customFormat="1" ht="15.75" customHeight="1">
      <c r="A79" s="582"/>
      <c r="B79" s="582"/>
      <c r="C79" s="636"/>
      <c r="H79" s="582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</row>
    <row r="80" spans="1:26" ht="15.75" customHeight="1">
      <c r="A80" s="92"/>
      <c r="B80" s="92"/>
      <c r="H80" s="92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</row>
    <row r="81" spans="1:20" ht="30" customHeight="1">
      <c r="A81" s="92"/>
      <c r="B81" s="92"/>
      <c r="H81" s="92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</row>
    <row r="82" spans="1:20" ht="15.75" customHeight="1">
      <c r="A82" s="92"/>
      <c r="B82" s="92"/>
      <c r="H82" s="92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</row>
    <row r="83" spans="1:20" ht="15.75" customHeight="1">
      <c r="A83" s="92"/>
      <c r="B83" s="92"/>
      <c r="H83" s="92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</row>
    <row r="84" spans="1:20" ht="15.75" customHeight="1">
      <c r="A84" s="92"/>
      <c r="B84" s="92"/>
      <c r="H84" s="92"/>
      <c r="I84" s="278"/>
      <c r="J84" s="278"/>
      <c r="K84" s="278"/>
      <c r="L84" s="278"/>
      <c r="M84" s="278"/>
      <c r="N84" s="278"/>
      <c r="O84" s="2"/>
      <c r="P84" s="278"/>
      <c r="Q84" s="278"/>
      <c r="R84" s="278"/>
      <c r="S84" s="278"/>
      <c r="T84" s="278"/>
    </row>
    <row r="85" spans="1:20" ht="15.75" customHeight="1">
      <c r="A85" s="92"/>
      <c r="B85" s="92"/>
      <c r="H85" s="92"/>
      <c r="I85" s="278"/>
      <c r="J85" s="278"/>
      <c r="K85" s="278"/>
      <c r="L85" s="278"/>
      <c r="M85" s="278"/>
      <c r="N85" s="278"/>
      <c r="O85" s="2"/>
      <c r="P85" s="278"/>
      <c r="Q85" s="278"/>
      <c r="R85" s="278"/>
      <c r="S85" s="278"/>
      <c r="T85" s="278"/>
    </row>
    <row r="86" spans="1:20" ht="15.75" customHeight="1">
      <c r="A86" s="92"/>
      <c r="B86" s="92"/>
      <c r="H86" s="92"/>
      <c r="I86" s="278"/>
      <c r="J86" s="278"/>
      <c r="K86" s="278"/>
      <c r="L86" s="278"/>
      <c r="M86" s="278"/>
      <c r="N86" s="278"/>
      <c r="O86" s="2"/>
      <c r="P86" s="278"/>
      <c r="Q86" s="278"/>
      <c r="R86" s="278"/>
      <c r="S86" s="278"/>
      <c r="T86" s="278"/>
    </row>
    <row r="87" spans="1:20" ht="15.75" customHeight="1">
      <c r="A87" s="92"/>
      <c r="B87" s="92"/>
      <c r="H87" s="92"/>
      <c r="I87" s="278"/>
      <c r="J87" s="278"/>
      <c r="K87" s="278"/>
      <c r="L87" s="278"/>
      <c r="M87" s="278"/>
      <c r="N87" s="278"/>
      <c r="O87" s="2"/>
      <c r="P87" s="278"/>
      <c r="Q87" s="278"/>
      <c r="R87" s="278"/>
      <c r="S87" s="278"/>
      <c r="T87" s="278"/>
    </row>
    <row r="88" spans="1:20" ht="15.75" customHeight="1">
      <c r="A88" s="92"/>
      <c r="B88" s="92"/>
      <c r="H88" s="92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</row>
    <row r="89" spans="1:20" ht="15.75" customHeight="1">
      <c r="A89" s="92"/>
      <c r="B89" s="92"/>
      <c r="H89" s="92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</row>
    <row r="90" spans="1:20" ht="15.75" customHeight="1">
      <c r="A90" s="92"/>
      <c r="B90" s="92"/>
      <c r="H90" s="92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</row>
    <row r="91" spans="1:20" ht="15.75" customHeight="1">
      <c r="A91" s="92"/>
      <c r="B91" s="92"/>
      <c r="H91" s="92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</row>
    <row r="92" spans="1:20" ht="15.75" customHeight="1">
      <c r="A92" s="92"/>
      <c r="B92" s="92"/>
      <c r="C92" s="631"/>
      <c r="D92" s="581"/>
      <c r="E92" s="186"/>
      <c r="F92" s="269"/>
      <c r="G92" s="186"/>
      <c r="H92" s="92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</row>
    <row r="93" spans="1:20" ht="15.75" customHeight="1">
      <c r="A93" s="92"/>
      <c r="B93" s="92"/>
      <c r="C93" s="631"/>
      <c r="D93" s="581"/>
      <c r="E93" s="186"/>
      <c r="F93" s="269"/>
      <c r="G93" s="186"/>
      <c r="H93" s="92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</row>
    <row r="94" spans="1:20" ht="15.75" customHeight="1">
      <c r="A94" s="92"/>
      <c r="B94" s="92"/>
      <c r="C94" s="631"/>
      <c r="D94" s="581"/>
      <c r="E94" s="186"/>
      <c r="F94" s="269"/>
      <c r="G94" s="186"/>
      <c r="H94" s="92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</row>
    <row r="95" spans="1:20" ht="15.75" customHeight="1">
      <c r="A95" s="92"/>
      <c r="B95" s="92"/>
      <c r="C95" s="631"/>
      <c r="D95" s="580"/>
      <c r="E95" s="186"/>
      <c r="F95" s="269"/>
      <c r="G95" s="186"/>
      <c r="H95" s="92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</row>
    <row r="96" spans="1:20" ht="15.75" customHeight="1">
      <c r="A96" s="92"/>
      <c r="B96" s="92"/>
      <c r="C96" s="631"/>
      <c r="D96" s="580"/>
      <c r="E96" s="186"/>
      <c r="F96" s="269"/>
      <c r="G96" s="186"/>
      <c r="H96" s="92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</row>
    <row r="97" spans="1:20" ht="15.75" customHeight="1">
      <c r="A97" s="92"/>
      <c r="B97" s="92"/>
      <c r="C97" s="631"/>
      <c r="D97" s="580"/>
      <c r="E97" s="186"/>
      <c r="F97" s="269"/>
      <c r="G97" s="186"/>
      <c r="H97" s="92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</row>
    <row r="98" spans="1:20" ht="15.75" customHeight="1">
      <c r="A98" s="92"/>
      <c r="B98" s="92"/>
      <c r="C98" s="631"/>
      <c r="D98" s="580"/>
      <c r="E98" s="186"/>
      <c r="F98" s="269"/>
      <c r="G98" s="186"/>
      <c r="H98" s="92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</row>
    <row r="99" spans="1:20" ht="15.75" customHeight="1">
      <c r="A99" s="92"/>
      <c r="B99" s="92"/>
      <c r="C99" s="631"/>
      <c r="D99" s="92"/>
      <c r="E99" s="186"/>
      <c r="F99" s="269"/>
      <c r="G99" s="186"/>
      <c r="H99" s="92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</row>
    <row r="100" spans="1:20" ht="15.75" customHeight="1">
      <c r="A100" s="92"/>
      <c r="B100" s="92"/>
      <c r="C100" s="631"/>
      <c r="D100" s="92"/>
      <c r="E100" s="186"/>
      <c r="F100" s="269"/>
      <c r="G100" s="186"/>
      <c r="H100" s="92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</row>
    <row r="101" spans="1:20" ht="15.75" customHeight="1">
      <c r="A101" s="92"/>
      <c r="B101" s="92"/>
      <c r="C101" s="631"/>
      <c r="D101" s="92"/>
      <c r="E101" s="186"/>
      <c r="F101" s="269"/>
      <c r="G101" s="186"/>
      <c r="H101" s="92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</row>
    <row r="102" spans="1:20" ht="15.75" customHeight="1">
      <c r="A102" s="92"/>
      <c r="B102" s="92"/>
      <c r="C102" s="631"/>
      <c r="D102" s="92"/>
      <c r="E102" s="186"/>
      <c r="F102" s="269"/>
      <c r="G102" s="186"/>
      <c r="H102" s="92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</row>
    <row r="103" spans="1:20" ht="15.75" customHeight="1">
      <c r="A103" s="92"/>
      <c r="B103" s="92"/>
      <c r="C103" s="631"/>
      <c r="D103" s="92"/>
      <c r="E103" s="186"/>
      <c r="F103" s="269"/>
      <c r="G103" s="186"/>
      <c r="H103" s="92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</row>
    <row r="104" spans="1:20" ht="15.75" customHeight="1">
      <c r="A104" s="92"/>
      <c r="B104" s="92"/>
      <c r="C104" s="631"/>
      <c r="D104" s="92"/>
      <c r="E104" s="186"/>
      <c r="F104" s="269"/>
      <c r="G104" s="186"/>
      <c r="H104" s="92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</row>
    <row r="105" spans="1:20" ht="15.75" customHeight="1">
      <c r="A105" s="92"/>
      <c r="B105" s="92"/>
      <c r="C105" s="631"/>
      <c r="D105" s="92"/>
      <c r="E105" s="186"/>
      <c r="F105" s="269"/>
      <c r="G105" s="186"/>
      <c r="H105" s="92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</row>
    <row r="106" spans="1:20" ht="15.75" customHeight="1">
      <c r="A106" s="92"/>
      <c r="B106" s="92"/>
      <c r="C106" s="631"/>
      <c r="D106" s="92"/>
      <c r="E106" s="186"/>
      <c r="F106" s="269"/>
      <c r="G106" s="186"/>
      <c r="H106" s="92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</row>
    <row r="107" spans="1:20" ht="15.75" customHeight="1">
      <c r="A107" s="92"/>
      <c r="B107" s="92"/>
      <c r="C107" s="631"/>
      <c r="D107" s="92"/>
      <c r="E107" s="186"/>
      <c r="F107" s="269"/>
      <c r="G107" s="186"/>
      <c r="H107" s="92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</row>
    <row r="108" spans="1:20" ht="15.75" customHeight="1">
      <c r="A108" s="92"/>
      <c r="B108" s="92"/>
      <c r="C108" s="631"/>
      <c r="D108" s="92"/>
      <c r="E108" s="186"/>
      <c r="F108" s="269"/>
      <c r="G108" s="186"/>
      <c r="H108" s="92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</row>
    <row r="109" spans="1:20" ht="15.75" customHeight="1">
      <c r="A109" s="92"/>
      <c r="B109" s="92"/>
      <c r="C109" s="631"/>
      <c r="D109" s="92"/>
      <c r="E109" s="186"/>
      <c r="F109" s="269"/>
      <c r="G109" s="186"/>
      <c r="H109" s="92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</row>
    <row r="110" spans="1:20" ht="15.75" customHeight="1">
      <c r="A110" s="92"/>
      <c r="B110" s="92"/>
      <c r="C110" s="631"/>
      <c r="D110" s="92"/>
      <c r="E110" s="186"/>
      <c r="F110" s="269"/>
      <c r="G110" s="186"/>
      <c r="H110" s="92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</row>
    <row r="111" spans="1:20" ht="15.75" customHeight="1">
      <c r="A111" s="92"/>
      <c r="B111" s="92"/>
      <c r="C111" s="631"/>
      <c r="D111" s="92"/>
      <c r="E111" s="186"/>
      <c r="F111" s="269"/>
      <c r="G111" s="186"/>
      <c r="H111" s="92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</row>
    <row r="112" spans="1:20" ht="15.75" customHeight="1">
      <c r="A112" s="92"/>
      <c r="B112" s="92"/>
      <c r="C112" s="631"/>
      <c r="D112" s="92"/>
      <c r="E112" s="186"/>
      <c r="F112" s="269"/>
      <c r="G112" s="186"/>
      <c r="H112" s="92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</row>
    <row r="113" spans="1:20" ht="15.75" customHeight="1">
      <c r="A113" s="92"/>
      <c r="B113" s="92"/>
      <c r="C113" s="631"/>
      <c r="D113" s="92"/>
      <c r="E113" s="186"/>
      <c r="F113" s="269"/>
      <c r="G113" s="186"/>
      <c r="H113" s="92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</row>
    <row r="114" spans="1:20" ht="15.75" customHeight="1">
      <c r="A114" s="92"/>
      <c r="B114" s="92"/>
      <c r="C114" s="631"/>
      <c r="D114" s="92"/>
      <c r="E114" s="186"/>
      <c r="F114" s="269"/>
      <c r="G114" s="186"/>
      <c r="H114" s="92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</row>
    <row r="115" spans="1:20" ht="15.75" customHeight="1">
      <c r="A115" s="92"/>
      <c r="B115" s="92"/>
      <c r="C115" s="631"/>
      <c r="D115" s="92"/>
      <c r="E115" s="186"/>
      <c r="F115" s="269"/>
      <c r="G115" s="186"/>
      <c r="H115" s="92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</row>
    <row r="116" spans="1:20" ht="15.75" customHeight="1">
      <c r="A116" s="92"/>
      <c r="B116" s="92"/>
      <c r="C116" s="631"/>
      <c r="D116" s="92"/>
      <c r="E116" s="186"/>
      <c r="F116" s="269"/>
      <c r="G116" s="186"/>
      <c r="H116" s="92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</row>
    <row r="117" spans="1:20" ht="15.75" customHeight="1">
      <c r="A117" s="92"/>
      <c r="B117" s="92"/>
      <c r="C117" s="631"/>
      <c r="D117" s="92"/>
      <c r="E117" s="186"/>
      <c r="F117" s="269"/>
      <c r="G117" s="186"/>
      <c r="H117" s="92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</row>
    <row r="118" spans="1:20" ht="15.75" customHeight="1">
      <c r="A118" s="92"/>
      <c r="B118" s="92"/>
      <c r="C118" s="631"/>
      <c r="D118" s="92"/>
      <c r="E118" s="186"/>
      <c r="F118" s="269"/>
      <c r="G118" s="186"/>
      <c r="H118" s="92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</row>
    <row r="119" spans="1:20" ht="15.75" customHeight="1">
      <c r="A119" s="92"/>
      <c r="B119" s="92"/>
      <c r="C119" s="631"/>
      <c r="D119" s="92"/>
      <c r="E119" s="186"/>
      <c r="F119" s="269"/>
      <c r="G119" s="186"/>
      <c r="H119" s="92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</row>
    <row r="120" spans="1:20" ht="15.75" customHeight="1">
      <c r="A120" s="92"/>
      <c r="B120" s="92"/>
      <c r="C120" s="631"/>
      <c r="D120" s="92"/>
      <c r="E120" s="186"/>
      <c r="F120" s="269"/>
      <c r="G120" s="186"/>
      <c r="H120" s="92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</row>
    <row r="121" spans="1:20" ht="15.75" customHeight="1">
      <c r="A121" s="92"/>
      <c r="B121" s="92"/>
      <c r="C121" s="631"/>
      <c r="D121" s="92"/>
      <c r="E121" s="186"/>
      <c r="F121" s="269"/>
      <c r="G121" s="186"/>
      <c r="H121" s="92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</row>
    <row r="122" spans="1:20" ht="15.75" customHeight="1">
      <c r="A122" s="92"/>
      <c r="B122" s="92"/>
      <c r="C122" s="631"/>
      <c r="D122" s="92"/>
      <c r="E122" s="186"/>
      <c r="F122" s="269"/>
      <c r="G122" s="186"/>
      <c r="H122" s="92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</row>
    <row r="123" spans="1:20" ht="15.75" customHeight="1">
      <c r="A123" s="92"/>
      <c r="B123" s="92"/>
      <c r="C123" s="631"/>
      <c r="D123" s="92"/>
      <c r="E123" s="186"/>
      <c r="F123" s="269"/>
      <c r="G123" s="186"/>
      <c r="H123" s="92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</row>
    <row r="124" spans="1:20" ht="15.75" customHeight="1">
      <c r="A124" s="92"/>
      <c r="B124" s="92"/>
      <c r="C124" s="631"/>
      <c r="D124" s="92"/>
      <c r="E124" s="186"/>
      <c r="F124" s="269"/>
      <c r="G124" s="186"/>
      <c r="H124" s="92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</row>
    <row r="125" spans="1:20" ht="15.75" customHeight="1">
      <c r="A125" s="92"/>
      <c r="B125" s="92"/>
      <c r="C125" s="631"/>
      <c r="D125" s="92"/>
      <c r="E125" s="186"/>
      <c r="F125" s="269"/>
      <c r="G125" s="186"/>
      <c r="H125" s="92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</row>
    <row r="126" spans="1:20" ht="15.75" customHeight="1">
      <c r="A126" s="92"/>
      <c r="B126" s="92"/>
      <c r="C126" s="631"/>
      <c r="D126" s="92"/>
      <c r="E126" s="186"/>
      <c r="F126" s="269"/>
      <c r="G126" s="186"/>
      <c r="H126" s="92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</row>
    <row r="127" spans="1:20" ht="15.75" customHeight="1">
      <c r="A127" s="92"/>
      <c r="B127" s="92"/>
      <c r="C127" s="631"/>
      <c r="D127" s="92"/>
      <c r="E127" s="186"/>
      <c r="F127" s="269"/>
      <c r="G127" s="186"/>
      <c r="H127" s="92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</row>
    <row r="128" spans="1:20" ht="15.75" customHeight="1">
      <c r="A128" s="92"/>
      <c r="B128" s="92"/>
      <c r="C128" s="631"/>
      <c r="D128" s="92"/>
      <c r="E128" s="186"/>
      <c r="F128" s="269"/>
      <c r="G128" s="186"/>
      <c r="H128" s="92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</row>
    <row r="129" spans="1:20" ht="15.75" customHeight="1">
      <c r="A129" s="92"/>
      <c r="B129" s="92"/>
      <c r="C129" s="631"/>
      <c r="D129" s="92"/>
      <c r="E129" s="186"/>
      <c r="F129" s="269"/>
      <c r="G129" s="186"/>
      <c r="H129" s="92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</row>
    <row r="130" spans="1:20" ht="15.75" customHeight="1">
      <c r="A130" s="92"/>
      <c r="B130" s="92"/>
      <c r="C130" s="631"/>
      <c r="D130" s="92"/>
      <c r="E130" s="186"/>
      <c r="F130" s="269"/>
      <c r="G130" s="186"/>
      <c r="H130" s="92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</row>
    <row r="131" spans="1:20" ht="15.75" customHeight="1">
      <c r="A131" s="92"/>
      <c r="B131" s="92"/>
      <c r="C131" s="631"/>
      <c r="D131" s="92"/>
      <c r="E131" s="186"/>
      <c r="F131" s="269"/>
      <c r="G131" s="186"/>
      <c r="H131" s="92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</row>
    <row r="132" spans="1:20" ht="15.75" customHeight="1">
      <c r="A132" s="92"/>
      <c r="B132" s="92"/>
      <c r="C132" s="631"/>
      <c r="D132" s="92"/>
      <c r="E132" s="186"/>
      <c r="F132" s="269"/>
      <c r="G132" s="186"/>
      <c r="H132" s="92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</row>
    <row r="133" spans="1:20" ht="15.75" customHeight="1">
      <c r="A133" s="92"/>
      <c r="B133" s="92"/>
      <c r="C133" s="631"/>
      <c r="D133" s="92"/>
      <c r="E133" s="186"/>
      <c r="F133" s="269"/>
      <c r="G133" s="186"/>
      <c r="H133" s="92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</row>
    <row r="134" spans="1:20" ht="15.75" customHeight="1">
      <c r="A134" s="92"/>
      <c r="B134" s="92"/>
      <c r="C134" s="631"/>
      <c r="D134" s="92"/>
      <c r="E134" s="186"/>
      <c r="F134" s="269"/>
      <c r="G134" s="186"/>
      <c r="H134" s="92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</row>
    <row r="135" spans="1:20" ht="15.75" customHeight="1">
      <c r="A135" s="92"/>
      <c r="B135" s="92"/>
      <c r="C135" s="631"/>
      <c r="D135" s="92"/>
      <c r="E135" s="186"/>
      <c r="F135" s="269"/>
      <c r="G135" s="186"/>
      <c r="H135" s="92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</row>
    <row r="136" spans="1:20" ht="15.75" customHeight="1">
      <c r="A136" s="92"/>
      <c r="B136" s="92"/>
      <c r="C136" s="631"/>
      <c r="D136" s="92"/>
      <c r="E136" s="186"/>
      <c r="F136" s="269"/>
      <c r="G136" s="186"/>
      <c r="H136" s="92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</row>
    <row r="137" spans="1:20" ht="15.75" customHeight="1">
      <c r="A137" s="92"/>
      <c r="B137" s="92"/>
      <c r="C137" s="631"/>
      <c r="D137" s="92"/>
      <c r="E137" s="186"/>
      <c r="F137" s="269"/>
      <c r="G137" s="186"/>
      <c r="H137" s="92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</row>
    <row r="138" spans="1:20" ht="15.75" customHeight="1">
      <c r="A138" s="92"/>
      <c r="B138" s="92"/>
      <c r="C138" s="631"/>
      <c r="D138" s="92"/>
      <c r="E138" s="186"/>
      <c r="F138" s="269"/>
      <c r="G138" s="186"/>
      <c r="H138" s="92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</row>
    <row r="139" spans="1:20" ht="15.75" customHeight="1">
      <c r="A139" s="92"/>
      <c r="B139" s="92"/>
      <c r="C139" s="631"/>
      <c r="D139" s="92"/>
      <c r="E139" s="186"/>
      <c r="F139" s="269"/>
      <c r="G139" s="186"/>
      <c r="H139" s="92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</row>
    <row r="140" spans="1:20" ht="15.75" customHeight="1">
      <c r="A140" s="92"/>
      <c r="B140" s="92"/>
      <c r="C140" s="631"/>
      <c r="D140" s="92"/>
      <c r="E140" s="186"/>
      <c r="F140" s="269"/>
      <c r="G140" s="186"/>
      <c r="H140" s="92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</row>
    <row r="141" spans="1:20" ht="15.75" customHeight="1">
      <c r="A141" s="92"/>
      <c r="B141" s="92"/>
      <c r="C141" s="631"/>
      <c r="D141" s="92"/>
      <c r="E141" s="186"/>
      <c r="F141" s="269"/>
      <c r="G141" s="186"/>
      <c r="H141" s="92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</row>
    <row r="142" spans="1:20" ht="15.75" customHeight="1">
      <c r="A142" s="92"/>
      <c r="B142" s="92"/>
      <c r="C142" s="631"/>
      <c r="D142" s="92"/>
      <c r="E142" s="186"/>
      <c r="F142" s="269"/>
      <c r="G142" s="186"/>
      <c r="H142" s="92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</row>
    <row r="143" spans="1:20" ht="15.75" customHeight="1">
      <c r="A143" s="92"/>
      <c r="B143" s="92"/>
      <c r="C143" s="631"/>
      <c r="D143" s="92"/>
      <c r="E143" s="186"/>
      <c r="F143" s="269"/>
      <c r="G143" s="186"/>
      <c r="H143" s="92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</row>
    <row r="144" spans="1:20" ht="15.75" customHeight="1">
      <c r="A144" s="92"/>
      <c r="B144" s="92"/>
      <c r="C144" s="631"/>
      <c r="D144" s="92"/>
      <c r="E144" s="186"/>
      <c r="F144" s="269"/>
      <c r="G144" s="186"/>
      <c r="H144" s="92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</row>
    <row r="145" spans="1:20" ht="15.75" customHeight="1">
      <c r="A145" s="92"/>
      <c r="B145" s="92"/>
      <c r="C145" s="631"/>
      <c r="D145" s="92"/>
      <c r="E145" s="186"/>
      <c r="F145" s="269"/>
      <c r="G145" s="186"/>
      <c r="H145" s="92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</row>
    <row r="146" spans="1:20" ht="15.75" customHeight="1">
      <c r="A146" s="92"/>
      <c r="B146" s="92"/>
      <c r="C146" s="631"/>
      <c r="D146" s="92"/>
      <c r="E146" s="186"/>
      <c r="F146" s="269"/>
      <c r="G146" s="186"/>
      <c r="H146" s="92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</row>
    <row r="147" spans="1:20" ht="15.75" customHeight="1">
      <c r="A147" s="92"/>
      <c r="B147" s="92"/>
      <c r="C147" s="631"/>
      <c r="D147" s="92"/>
      <c r="E147" s="186"/>
      <c r="F147" s="269"/>
      <c r="G147" s="186"/>
      <c r="H147" s="92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</row>
    <row r="148" spans="1:20" ht="15.75" customHeight="1">
      <c r="A148" s="92"/>
      <c r="B148" s="92"/>
      <c r="C148" s="631"/>
      <c r="D148" s="92"/>
      <c r="E148" s="186"/>
      <c r="F148" s="269"/>
      <c r="G148" s="186"/>
      <c r="H148" s="92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</row>
    <row r="149" spans="1:20" ht="15.75" customHeight="1">
      <c r="A149" s="92"/>
      <c r="B149" s="92"/>
      <c r="C149" s="631"/>
      <c r="D149" s="92"/>
      <c r="E149" s="186"/>
      <c r="F149" s="269"/>
      <c r="G149" s="186"/>
      <c r="H149" s="92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</row>
    <row r="150" spans="1:20" ht="15.75" customHeight="1">
      <c r="A150" s="92"/>
      <c r="B150" s="92"/>
      <c r="C150" s="631"/>
      <c r="D150" s="92"/>
      <c r="E150" s="186"/>
      <c r="F150" s="269"/>
      <c r="G150" s="186"/>
      <c r="H150" s="92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</row>
    <row r="151" spans="1:20" ht="15.75" customHeight="1">
      <c r="A151" s="92"/>
      <c r="B151" s="92"/>
      <c r="C151" s="631"/>
      <c r="D151" s="92"/>
      <c r="E151" s="186"/>
      <c r="F151" s="269"/>
      <c r="G151" s="186"/>
      <c r="H151" s="92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</row>
    <row r="152" spans="1:20" ht="15.75" customHeight="1">
      <c r="A152" s="92"/>
      <c r="B152" s="92"/>
      <c r="C152" s="631"/>
      <c r="D152" s="92"/>
      <c r="E152" s="186"/>
      <c r="F152" s="269"/>
      <c r="G152" s="186"/>
      <c r="H152" s="92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</row>
    <row r="153" spans="1:20" ht="15.75" customHeight="1">
      <c r="A153" s="92"/>
      <c r="B153" s="92"/>
      <c r="C153" s="631"/>
      <c r="D153" s="92"/>
      <c r="E153" s="186"/>
      <c r="F153" s="269"/>
      <c r="G153" s="186"/>
      <c r="H153" s="92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</row>
    <row r="154" spans="1:20" ht="15.75" customHeight="1">
      <c r="A154" s="92"/>
      <c r="B154" s="92"/>
      <c r="C154" s="631"/>
      <c r="D154" s="92"/>
      <c r="E154" s="186"/>
      <c r="F154" s="269"/>
      <c r="G154" s="186"/>
      <c r="H154" s="92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</row>
    <row r="155" spans="1:20" ht="15.75" customHeight="1">
      <c r="A155" s="92"/>
      <c r="B155" s="92"/>
      <c r="C155" s="631"/>
      <c r="D155" s="92"/>
      <c r="E155" s="186"/>
      <c r="F155" s="269"/>
      <c r="G155" s="186"/>
      <c r="H155" s="92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</row>
    <row r="156" spans="1:20" ht="15.75" customHeight="1">
      <c r="A156" s="92"/>
      <c r="B156" s="92"/>
      <c r="C156" s="631"/>
      <c r="D156" s="92"/>
      <c r="E156" s="186"/>
      <c r="F156" s="269"/>
      <c r="G156" s="186"/>
      <c r="H156" s="92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</row>
    <row r="157" spans="1:20" ht="15.75" customHeight="1">
      <c r="A157" s="92"/>
      <c r="B157" s="92"/>
      <c r="C157" s="631"/>
      <c r="D157" s="92"/>
      <c r="E157" s="186"/>
      <c r="F157" s="269"/>
      <c r="G157" s="186"/>
      <c r="H157" s="92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</row>
    <row r="158" spans="1:20" ht="15.75" customHeight="1">
      <c r="A158" s="92"/>
      <c r="B158" s="92"/>
      <c r="C158" s="631"/>
      <c r="D158" s="92"/>
      <c r="E158" s="186"/>
      <c r="F158" s="269"/>
      <c r="G158" s="186"/>
      <c r="H158" s="92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</row>
    <row r="159" spans="1:20" ht="15.75" customHeight="1">
      <c r="A159" s="92"/>
      <c r="B159" s="92"/>
      <c r="C159" s="631"/>
      <c r="D159" s="92"/>
      <c r="E159" s="186"/>
      <c r="F159" s="269"/>
      <c r="G159" s="186"/>
      <c r="H159" s="92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</row>
    <row r="160" spans="1:20" ht="15.75" customHeight="1">
      <c r="A160" s="92"/>
      <c r="B160" s="92"/>
      <c r="C160" s="631"/>
      <c r="D160" s="92"/>
      <c r="E160" s="186"/>
      <c r="F160" s="269"/>
      <c r="G160" s="186"/>
      <c r="H160" s="92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</row>
    <row r="161" spans="1:20" ht="15.75" customHeight="1">
      <c r="A161" s="92"/>
      <c r="B161" s="92"/>
      <c r="C161" s="631"/>
      <c r="D161" s="92"/>
      <c r="E161" s="186"/>
      <c r="F161" s="269"/>
      <c r="G161" s="186"/>
      <c r="H161" s="92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</row>
    <row r="162" spans="1:20" ht="15.75" customHeight="1">
      <c r="A162" s="92"/>
      <c r="B162" s="92"/>
      <c r="C162" s="631"/>
      <c r="D162" s="92"/>
      <c r="E162" s="186"/>
      <c r="F162" s="269"/>
      <c r="G162" s="186"/>
      <c r="H162" s="92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</row>
    <row r="163" spans="1:20" ht="15.75" customHeight="1">
      <c r="A163" s="92"/>
      <c r="B163" s="92"/>
      <c r="C163" s="631"/>
      <c r="D163" s="92"/>
      <c r="E163" s="186"/>
      <c r="F163" s="269"/>
      <c r="G163" s="186"/>
      <c r="H163" s="92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</row>
    <row r="164" spans="1:20" ht="15.75" customHeight="1">
      <c r="A164" s="92"/>
      <c r="B164" s="92"/>
      <c r="C164" s="631"/>
      <c r="D164" s="92"/>
      <c r="E164" s="186"/>
      <c r="F164" s="269"/>
      <c r="G164" s="186"/>
      <c r="H164" s="92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</row>
    <row r="165" spans="1:20" ht="15.75" customHeight="1">
      <c r="A165" s="92"/>
      <c r="B165" s="92"/>
      <c r="C165" s="631"/>
      <c r="D165" s="92"/>
      <c r="E165" s="186"/>
      <c r="F165" s="269"/>
      <c r="G165" s="186"/>
      <c r="H165" s="92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</row>
    <row r="166" spans="1:20" ht="15.75" customHeight="1">
      <c r="A166" s="92"/>
      <c r="B166" s="92"/>
      <c r="C166" s="631"/>
      <c r="D166" s="92"/>
      <c r="E166" s="186"/>
      <c r="F166" s="269"/>
      <c r="G166" s="186"/>
      <c r="H166" s="92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</row>
    <row r="167" spans="1:20" ht="15.75" customHeight="1">
      <c r="A167" s="92"/>
      <c r="B167" s="92"/>
      <c r="C167" s="631"/>
      <c r="D167" s="92"/>
      <c r="E167" s="186"/>
      <c r="F167" s="269"/>
      <c r="G167" s="186"/>
      <c r="H167" s="92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</row>
    <row r="168" spans="1:20" ht="15.75" customHeight="1">
      <c r="A168" s="92"/>
      <c r="B168" s="92"/>
      <c r="C168" s="631"/>
      <c r="D168" s="92"/>
      <c r="E168" s="186"/>
      <c r="F168" s="269"/>
      <c r="G168" s="186"/>
      <c r="H168" s="92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</row>
    <row r="169" spans="1:20" ht="15.75" customHeight="1">
      <c r="A169" s="92"/>
      <c r="B169" s="92"/>
      <c r="C169" s="631"/>
      <c r="D169" s="92"/>
      <c r="E169" s="186"/>
      <c r="F169" s="269"/>
      <c r="G169" s="186"/>
      <c r="H169" s="92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</row>
    <row r="170" spans="1:20" ht="15.75" customHeight="1">
      <c r="A170" s="92"/>
      <c r="B170" s="92"/>
      <c r="C170" s="631"/>
      <c r="D170" s="92"/>
      <c r="E170" s="186"/>
      <c r="F170" s="269"/>
      <c r="G170" s="186"/>
      <c r="H170" s="92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</row>
    <row r="171" spans="1:20" ht="15.75" customHeight="1">
      <c r="A171" s="92"/>
      <c r="B171" s="92"/>
      <c r="C171" s="631"/>
      <c r="D171" s="92"/>
      <c r="E171" s="186"/>
      <c r="F171" s="269"/>
      <c r="G171" s="186"/>
      <c r="H171" s="92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</row>
    <row r="172" spans="1:20" ht="15.75" customHeight="1">
      <c r="A172" s="92"/>
      <c r="B172" s="92"/>
      <c r="C172" s="631"/>
      <c r="D172" s="92"/>
      <c r="E172" s="186"/>
      <c r="F172" s="269"/>
      <c r="G172" s="186"/>
      <c r="H172" s="92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</row>
    <row r="173" spans="1:20" ht="15.75" customHeight="1">
      <c r="A173" s="92"/>
      <c r="B173" s="92"/>
      <c r="C173" s="631"/>
      <c r="D173" s="92"/>
      <c r="E173" s="186"/>
      <c r="F173" s="269"/>
      <c r="G173" s="186"/>
      <c r="H173" s="92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</row>
    <row r="174" spans="1:20" ht="15.75" customHeight="1">
      <c r="A174" s="92"/>
      <c r="B174" s="92"/>
      <c r="C174" s="631"/>
      <c r="D174" s="92"/>
      <c r="E174" s="186"/>
      <c r="F174" s="269"/>
      <c r="G174" s="186"/>
      <c r="H174" s="92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</row>
    <row r="175" spans="1:20" ht="15.75" customHeight="1">
      <c r="A175" s="92"/>
      <c r="B175" s="92"/>
      <c r="C175" s="631"/>
      <c r="D175" s="92"/>
      <c r="E175" s="186"/>
      <c r="F175" s="269"/>
      <c r="G175" s="186"/>
      <c r="H175" s="92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</row>
    <row r="176" spans="1:20" ht="15.75" customHeight="1">
      <c r="A176" s="92"/>
      <c r="B176" s="92"/>
      <c r="C176" s="631"/>
      <c r="D176" s="92"/>
      <c r="E176" s="186"/>
      <c r="F176" s="269"/>
      <c r="G176" s="186"/>
      <c r="H176" s="92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</row>
    <row r="177" spans="1:20" ht="15.75" customHeight="1">
      <c r="A177" s="92"/>
      <c r="B177" s="92"/>
      <c r="C177" s="631"/>
      <c r="D177" s="92"/>
      <c r="E177" s="186"/>
      <c r="F177" s="269"/>
      <c r="G177" s="186"/>
      <c r="H177" s="92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</row>
    <row r="178" spans="1:20" ht="15.75" customHeight="1">
      <c r="A178" s="92"/>
      <c r="B178" s="92"/>
      <c r="C178" s="631"/>
      <c r="D178" s="92"/>
      <c r="E178" s="186"/>
      <c r="F178" s="269"/>
      <c r="G178" s="186"/>
      <c r="H178" s="92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</row>
    <row r="179" spans="1:20" ht="15.75" customHeight="1">
      <c r="A179" s="92"/>
      <c r="B179" s="92"/>
      <c r="C179" s="631"/>
      <c r="D179" s="92"/>
      <c r="E179" s="186"/>
      <c r="F179" s="269"/>
      <c r="G179" s="186"/>
      <c r="H179" s="92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</row>
    <row r="180" spans="1:20" ht="15.75" customHeight="1">
      <c r="A180" s="92"/>
      <c r="B180" s="92"/>
      <c r="C180" s="631"/>
      <c r="D180" s="92"/>
      <c r="E180" s="186"/>
      <c r="F180" s="269"/>
      <c r="G180" s="186"/>
      <c r="H180" s="92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</row>
    <row r="181" spans="1:20" ht="15.75" customHeight="1">
      <c r="A181" s="92"/>
      <c r="B181" s="92"/>
      <c r="C181" s="631"/>
      <c r="D181" s="92"/>
      <c r="E181" s="186"/>
      <c r="F181" s="269"/>
      <c r="G181" s="186"/>
      <c r="H181" s="92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</row>
    <row r="182" spans="1:20" ht="15.75" customHeight="1">
      <c r="A182" s="92"/>
      <c r="B182" s="92"/>
      <c r="C182" s="631"/>
      <c r="D182" s="92"/>
      <c r="E182" s="186"/>
      <c r="F182" s="269"/>
      <c r="G182" s="186"/>
      <c r="H182" s="92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</row>
    <row r="183" spans="1:20" ht="15.75" customHeight="1">
      <c r="A183" s="92"/>
      <c r="B183" s="92"/>
      <c r="C183" s="631"/>
      <c r="D183" s="92"/>
      <c r="E183" s="186"/>
      <c r="F183" s="269"/>
      <c r="G183" s="186"/>
      <c r="H183" s="92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1:20" ht="15.75" customHeight="1">
      <c r="A184" s="92"/>
      <c r="B184" s="92"/>
      <c r="C184" s="631"/>
      <c r="D184" s="92"/>
      <c r="E184" s="186"/>
      <c r="F184" s="269"/>
      <c r="G184" s="186"/>
      <c r="H184" s="92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</row>
    <row r="185" spans="1:20" ht="15.75" customHeight="1">
      <c r="A185" s="92"/>
      <c r="B185" s="92"/>
      <c r="C185" s="631"/>
      <c r="D185" s="92"/>
      <c r="E185" s="186"/>
      <c r="F185" s="269"/>
      <c r="G185" s="186"/>
      <c r="H185" s="92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</row>
    <row r="186" spans="1:20" ht="15.75" customHeight="1">
      <c r="A186" s="92"/>
      <c r="B186" s="92"/>
      <c r="C186" s="631"/>
      <c r="D186" s="92"/>
      <c r="E186" s="186"/>
      <c r="F186" s="269"/>
      <c r="G186" s="186"/>
      <c r="H186" s="92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</row>
    <row r="187" spans="1:20" ht="15.75" customHeight="1">
      <c r="A187" s="92"/>
      <c r="B187" s="92"/>
      <c r="C187" s="631"/>
      <c r="D187" s="92"/>
      <c r="E187" s="186"/>
      <c r="F187" s="269"/>
      <c r="G187" s="186"/>
      <c r="H187" s="92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</row>
    <row r="188" spans="1:20" ht="15.75" customHeight="1">
      <c r="A188" s="92"/>
      <c r="B188" s="92"/>
      <c r="C188" s="631"/>
      <c r="D188" s="92"/>
      <c r="E188" s="186"/>
      <c r="F188" s="269"/>
      <c r="G188" s="186"/>
      <c r="H188" s="92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</row>
    <row r="189" spans="1:20" ht="15.75" customHeight="1">
      <c r="A189" s="92"/>
      <c r="B189" s="92"/>
      <c r="C189" s="631"/>
      <c r="D189" s="92"/>
      <c r="E189" s="186"/>
      <c r="F189" s="269"/>
      <c r="G189" s="186"/>
      <c r="H189" s="92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</row>
    <row r="190" spans="1:20" ht="15.75" customHeight="1">
      <c r="A190" s="92"/>
      <c r="B190" s="92"/>
      <c r="C190" s="631"/>
      <c r="D190" s="92"/>
      <c r="E190" s="186"/>
      <c r="F190" s="269"/>
      <c r="G190" s="186"/>
      <c r="H190" s="92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</row>
    <row r="191" spans="1:20" ht="15.75" customHeight="1">
      <c r="A191" s="92"/>
      <c r="B191" s="92"/>
      <c r="C191" s="631"/>
      <c r="D191" s="92"/>
      <c r="E191" s="186"/>
      <c r="F191" s="269"/>
      <c r="G191" s="186"/>
      <c r="H191" s="92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</row>
    <row r="192" spans="1:20" ht="15.75" customHeight="1">
      <c r="A192" s="92"/>
      <c r="B192" s="92"/>
      <c r="C192" s="631"/>
      <c r="D192" s="92"/>
      <c r="E192" s="186"/>
      <c r="F192" s="269"/>
      <c r="G192" s="186"/>
      <c r="H192" s="92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</row>
    <row r="193" spans="1:20" ht="15.75" customHeight="1">
      <c r="A193" s="92"/>
      <c r="B193" s="92"/>
      <c r="C193" s="631"/>
      <c r="D193" s="92"/>
      <c r="E193" s="186"/>
      <c r="F193" s="269"/>
      <c r="G193" s="186"/>
      <c r="H193" s="92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</row>
    <row r="194" spans="1:20" ht="15.75" customHeight="1">
      <c r="A194" s="92"/>
      <c r="B194" s="92"/>
      <c r="C194" s="631"/>
      <c r="D194" s="92"/>
      <c r="E194" s="186"/>
      <c r="F194" s="269"/>
      <c r="G194" s="186"/>
      <c r="H194" s="92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</row>
    <row r="195" spans="1:20" ht="15.75" customHeight="1">
      <c r="A195" s="92"/>
      <c r="B195" s="92"/>
      <c r="C195" s="631"/>
      <c r="D195" s="92"/>
      <c r="E195" s="186"/>
      <c r="F195" s="269"/>
      <c r="G195" s="186"/>
      <c r="H195" s="92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</row>
    <row r="196" spans="1:20" ht="15.75" customHeight="1">
      <c r="A196" s="92"/>
      <c r="B196" s="92"/>
      <c r="C196" s="631"/>
      <c r="D196" s="92"/>
      <c r="E196" s="186"/>
      <c r="F196" s="269"/>
      <c r="G196" s="186"/>
      <c r="H196" s="92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</row>
    <row r="197" spans="1:20" ht="15.75" customHeight="1">
      <c r="A197" s="92"/>
      <c r="B197" s="92"/>
      <c r="C197" s="631"/>
      <c r="D197" s="92"/>
      <c r="E197" s="186"/>
      <c r="F197" s="269"/>
      <c r="G197" s="186"/>
      <c r="H197" s="92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</row>
    <row r="198" spans="1:20" ht="15.75" customHeight="1">
      <c r="A198" s="92"/>
      <c r="B198" s="92"/>
      <c r="C198" s="631"/>
      <c r="D198" s="92"/>
      <c r="E198" s="186"/>
      <c r="F198" s="269"/>
      <c r="G198" s="186"/>
      <c r="H198" s="92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</row>
    <row r="199" spans="1:20" ht="15.75" customHeight="1">
      <c r="A199" s="92"/>
      <c r="B199" s="92"/>
      <c r="C199" s="631"/>
      <c r="D199" s="92"/>
      <c r="E199" s="186"/>
      <c r="F199" s="269"/>
      <c r="G199" s="186"/>
      <c r="H199" s="92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</row>
    <row r="200" spans="1:20" ht="15.75" customHeight="1">
      <c r="A200" s="92"/>
      <c r="B200" s="92"/>
      <c r="C200" s="631"/>
      <c r="D200" s="92"/>
      <c r="E200" s="186"/>
      <c r="F200" s="269"/>
      <c r="G200" s="186"/>
      <c r="H200" s="92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</row>
    <row r="201" spans="1:20" ht="15.75" customHeight="1">
      <c r="A201" s="92"/>
      <c r="B201" s="92"/>
      <c r="C201" s="631"/>
      <c r="D201" s="92"/>
      <c r="E201" s="186"/>
      <c r="F201" s="269"/>
      <c r="G201" s="186"/>
      <c r="H201" s="92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</row>
    <row r="202" spans="1:20" ht="15.75" customHeight="1">
      <c r="A202" s="92"/>
      <c r="B202" s="92"/>
      <c r="C202" s="631"/>
      <c r="D202" s="92"/>
      <c r="E202" s="186"/>
      <c r="F202" s="269"/>
      <c r="G202" s="186"/>
      <c r="H202" s="92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</row>
    <row r="203" spans="1:20" ht="15.75" customHeight="1">
      <c r="A203" s="92"/>
      <c r="B203" s="92"/>
      <c r="C203" s="631"/>
      <c r="D203" s="92"/>
      <c r="E203" s="186"/>
      <c r="F203" s="269"/>
      <c r="G203" s="186"/>
      <c r="H203" s="92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</row>
    <row r="204" spans="1:20" ht="15.75" customHeight="1">
      <c r="A204" s="92"/>
      <c r="B204" s="92"/>
      <c r="C204" s="631"/>
      <c r="D204" s="92"/>
      <c r="E204" s="186"/>
      <c r="F204" s="269"/>
      <c r="G204" s="186"/>
      <c r="H204" s="92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</row>
    <row r="205" spans="1:20" ht="15.75" customHeight="1">
      <c r="A205" s="92"/>
      <c r="B205" s="92"/>
      <c r="C205" s="631"/>
      <c r="D205" s="92"/>
      <c r="E205" s="186"/>
      <c r="F205" s="269"/>
      <c r="G205" s="186"/>
      <c r="H205" s="92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</row>
    <row r="206" spans="1:20" ht="15.75" customHeight="1">
      <c r="A206" s="92"/>
      <c r="B206" s="92"/>
      <c r="C206" s="631"/>
      <c r="D206" s="92"/>
      <c r="E206" s="186"/>
      <c r="F206" s="269"/>
      <c r="G206" s="186"/>
      <c r="H206" s="92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</row>
    <row r="207" spans="1:20" ht="15.75" customHeight="1">
      <c r="A207" s="92"/>
      <c r="B207" s="92"/>
      <c r="C207" s="631"/>
      <c r="D207" s="92"/>
      <c r="E207" s="186"/>
      <c r="F207" s="269"/>
      <c r="G207" s="186"/>
      <c r="H207" s="92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</row>
    <row r="208" spans="1:20" ht="15.75" customHeight="1">
      <c r="A208" s="92"/>
      <c r="B208" s="92"/>
      <c r="C208" s="631"/>
      <c r="D208" s="92"/>
      <c r="E208" s="186"/>
      <c r="F208" s="269"/>
      <c r="G208" s="186"/>
      <c r="H208" s="92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</row>
    <row r="209" spans="1:20" ht="15.75" customHeight="1">
      <c r="A209" s="92"/>
      <c r="B209" s="92"/>
      <c r="C209" s="631"/>
      <c r="D209" s="92"/>
      <c r="E209" s="186"/>
      <c r="F209" s="269"/>
      <c r="G209" s="186"/>
      <c r="H209" s="92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</row>
    <row r="210" spans="1:20" ht="15.75" customHeight="1">
      <c r="A210" s="92"/>
      <c r="B210" s="92"/>
      <c r="C210" s="631"/>
      <c r="D210" s="92"/>
      <c r="E210" s="186"/>
      <c r="F210" s="269"/>
      <c r="G210" s="186"/>
      <c r="H210" s="92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</row>
    <row r="211" spans="1:20" ht="15.75" customHeight="1">
      <c r="A211" s="92"/>
      <c r="B211" s="92"/>
      <c r="C211" s="631"/>
      <c r="D211" s="92"/>
      <c r="E211" s="186"/>
      <c r="F211" s="269"/>
      <c r="G211" s="186"/>
      <c r="H211" s="92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</row>
    <row r="212" spans="1:20" ht="15.75" customHeight="1">
      <c r="A212" s="92"/>
      <c r="B212" s="92"/>
      <c r="C212" s="631"/>
      <c r="D212" s="92"/>
      <c r="E212" s="186"/>
      <c r="F212" s="269"/>
      <c r="G212" s="186"/>
      <c r="H212" s="92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</row>
    <row r="213" spans="1:20" ht="15.75" customHeight="1">
      <c r="A213" s="92"/>
      <c r="B213" s="92"/>
      <c r="C213" s="631"/>
      <c r="D213" s="92"/>
      <c r="E213" s="186"/>
      <c r="F213" s="269"/>
      <c r="G213" s="186"/>
      <c r="H213" s="92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</row>
    <row r="214" spans="1:20" ht="15.75" customHeight="1">
      <c r="A214" s="92"/>
      <c r="B214" s="92"/>
      <c r="C214" s="631"/>
      <c r="D214" s="92"/>
      <c r="E214" s="186"/>
      <c r="F214" s="269"/>
      <c r="G214" s="186"/>
      <c r="H214" s="92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</row>
    <row r="215" spans="1:20" ht="15.75" customHeight="1">
      <c r="A215" s="92"/>
      <c r="B215" s="92"/>
      <c r="C215" s="631"/>
      <c r="D215" s="92"/>
      <c r="E215" s="186"/>
      <c r="F215" s="269"/>
      <c r="G215" s="186"/>
      <c r="H215" s="92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</row>
    <row r="216" spans="1:20" ht="15.75" customHeight="1">
      <c r="A216" s="92"/>
      <c r="B216" s="92"/>
      <c r="C216" s="631"/>
      <c r="D216" s="92"/>
      <c r="E216" s="186"/>
      <c r="F216" s="269"/>
      <c r="G216" s="186"/>
      <c r="H216" s="92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</row>
    <row r="217" spans="1:20" ht="15.75" customHeight="1">
      <c r="A217" s="92"/>
      <c r="B217" s="92"/>
      <c r="C217" s="631"/>
      <c r="D217" s="92"/>
      <c r="E217" s="186"/>
      <c r="F217" s="269"/>
      <c r="G217" s="186"/>
      <c r="H217" s="92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</row>
    <row r="218" spans="1:20" ht="15.75" customHeight="1">
      <c r="A218" s="92"/>
      <c r="B218" s="92"/>
      <c r="C218" s="631"/>
      <c r="D218" s="92"/>
      <c r="E218" s="186"/>
      <c r="F218" s="269"/>
      <c r="G218" s="186"/>
      <c r="H218" s="92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</row>
    <row r="219" spans="1:20" ht="15.75" customHeight="1">
      <c r="A219" s="92"/>
      <c r="B219" s="92"/>
      <c r="C219" s="631"/>
      <c r="D219" s="92"/>
      <c r="E219" s="186"/>
      <c r="F219" s="269"/>
      <c r="G219" s="186"/>
      <c r="H219" s="92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</row>
    <row r="220" spans="1:20" ht="15.75" customHeight="1">
      <c r="A220" s="92"/>
      <c r="B220" s="92"/>
      <c r="C220" s="631"/>
      <c r="D220" s="92"/>
      <c r="E220" s="186"/>
      <c r="F220" s="269"/>
      <c r="G220" s="186"/>
      <c r="H220" s="92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</row>
    <row r="221" spans="1:20" ht="15.75" customHeight="1">
      <c r="A221" s="92"/>
      <c r="B221" s="92"/>
      <c r="C221" s="631"/>
      <c r="D221" s="92"/>
      <c r="E221" s="186"/>
      <c r="F221" s="269"/>
      <c r="G221" s="186"/>
      <c r="H221" s="92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</row>
    <row r="222" spans="1:20" ht="15.75" customHeight="1">
      <c r="A222" s="92"/>
      <c r="B222" s="92"/>
      <c r="C222" s="631"/>
      <c r="D222" s="92"/>
      <c r="E222" s="186"/>
      <c r="F222" s="269"/>
      <c r="G222" s="186"/>
      <c r="H222" s="92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</row>
    <row r="223" spans="1:20" ht="15.75" customHeight="1">
      <c r="A223" s="92"/>
      <c r="B223" s="92"/>
      <c r="C223" s="631"/>
      <c r="D223" s="92"/>
      <c r="E223" s="186"/>
      <c r="F223" s="269"/>
      <c r="G223" s="186"/>
      <c r="H223" s="92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</row>
    <row r="224" spans="1:20" ht="15.75" customHeight="1">
      <c r="A224" s="92"/>
      <c r="B224" s="92"/>
      <c r="C224" s="631"/>
      <c r="D224" s="92"/>
      <c r="E224" s="186"/>
      <c r="F224" s="269"/>
      <c r="G224" s="186"/>
      <c r="H224" s="92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</row>
    <row r="225" spans="1:20" ht="15.75" customHeight="1">
      <c r="A225" s="92"/>
      <c r="B225" s="92"/>
      <c r="C225" s="631"/>
      <c r="D225" s="92"/>
      <c r="E225" s="186"/>
      <c r="F225" s="269"/>
      <c r="G225" s="186"/>
      <c r="H225" s="92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</row>
    <row r="226" spans="1:20" ht="15.75" customHeight="1">
      <c r="A226" s="92"/>
      <c r="B226" s="92"/>
      <c r="C226" s="631"/>
      <c r="D226" s="92"/>
      <c r="E226" s="186"/>
      <c r="F226" s="269"/>
      <c r="G226" s="186"/>
      <c r="H226" s="92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</row>
    <row r="227" spans="1:20" ht="15.75" customHeight="1">
      <c r="A227" s="92"/>
      <c r="B227" s="92"/>
      <c r="C227" s="631"/>
      <c r="D227" s="92"/>
      <c r="E227" s="186"/>
      <c r="F227" s="269"/>
      <c r="G227" s="186"/>
      <c r="H227" s="92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</row>
    <row r="228" spans="1:20" ht="15.75" customHeight="1">
      <c r="A228" s="92"/>
      <c r="B228" s="92"/>
      <c r="C228" s="631"/>
      <c r="D228" s="92"/>
      <c r="E228" s="186"/>
      <c r="F228" s="269"/>
      <c r="G228" s="186"/>
      <c r="H228" s="92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</row>
    <row r="229" spans="1:20" ht="15.75" customHeight="1">
      <c r="A229" s="92"/>
      <c r="B229" s="92"/>
      <c r="C229" s="631"/>
      <c r="D229" s="92"/>
      <c r="E229" s="186"/>
      <c r="F229" s="269"/>
      <c r="G229" s="186"/>
      <c r="H229" s="92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</row>
    <row r="230" spans="1:20" ht="15.75" customHeight="1">
      <c r="A230" s="92"/>
      <c r="B230" s="92"/>
      <c r="C230" s="631"/>
      <c r="D230" s="92"/>
      <c r="E230" s="186"/>
      <c r="F230" s="269"/>
      <c r="G230" s="186"/>
      <c r="H230" s="92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</row>
    <row r="231" spans="1:20" ht="15.75" customHeight="1">
      <c r="A231" s="92"/>
      <c r="B231" s="92"/>
      <c r="C231" s="631"/>
      <c r="D231" s="92"/>
      <c r="E231" s="186"/>
      <c r="F231" s="269"/>
      <c r="G231" s="186"/>
      <c r="H231" s="92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</row>
    <row r="232" spans="1:20" ht="15.75" customHeight="1">
      <c r="A232" s="92"/>
      <c r="B232" s="92"/>
      <c r="C232" s="631"/>
      <c r="D232" s="92"/>
      <c r="E232" s="186"/>
      <c r="F232" s="269"/>
      <c r="G232" s="186"/>
      <c r="H232" s="92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</row>
    <row r="233" spans="1:20" ht="15.75" customHeight="1">
      <c r="A233" s="92"/>
      <c r="B233" s="92"/>
      <c r="C233" s="631"/>
      <c r="D233" s="92"/>
      <c r="E233" s="186"/>
      <c r="F233" s="269"/>
      <c r="G233" s="186"/>
      <c r="H233" s="92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</row>
    <row r="234" spans="1:20" ht="15.75" customHeight="1">
      <c r="A234" s="92"/>
      <c r="B234" s="92"/>
      <c r="C234" s="631"/>
      <c r="D234" s="92"/>
      <c r="E234" s="186"/>
      <c r="F234" s="269"/>
      <c r="G234" s="186"/>
      <c r="H234" s="92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</row>
    <row r="235" spans="1:20" ht="15.75" customHeight="1">
      <c r="A235" s="92"/>
      <c r="B235" s="92"/>
      <c r="C235" s="631"/>
      <c r="D235" s="92"/>
      <c r="E235" s="186"/>
      <c r="F235" s="269"/>
      <c r="G235" s="186"/>
      <c r="H235" s="92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</row>
    <row r="236" spans="1:20" ht="15.75" customHeight="1">
      <c r="A236" s="92"/>
      <c r="B236" s="92"/>
      <c r="C236" s="631"/>
      <c r="D236" s="92"/>
      <c r="E236" s="186"/>
      <c r="F236" s="269"/>
      <c r="G236" s="186"/>
      <c r="H236" s="92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</row>
    <row r="237" spans="1:20" ht="15.75" customHeight="1">
      <c r="A237" s="92"/>
      <c r="B237" s="92"/>
      <c r="C237" s="631"/>
      <c r="D237" s="92"/>
      <c r="E237" s="186"/>
      <c r="F237" s="269"/>
      <c r="G237" s="186"/>
      <c r="H237" s="92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</row>
    <row r="238" spans="1:20" ht="15.75" customHeight="1">
      <c r="A238" s="92"/>
      <c r="B238" s="92"/>
      <c r="C238" s="631"/>
      <c r="D238" s="92"/>
      <c r="E238" s="186"/>
      <c r="F238" s="269"/>
      <c r="G238" s="186"/>
      <c r="H238" s="92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</row>
    <row r="239" spans="1:20" ht="15.75" customHeight="1">
      <c r="A239" s="92"/>
      <c r="B239" s="92"/>
      <c r="C239" s="631"/>
      <c r="D239" s="92"/>
      <c r="E239" s="186"/>
      <c r="F239" s="269"/>
      <c r="G239" s="186"/>
      <c r="H239" s="92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</row>
    <row r="240" spans="1:20" ht="15.75" customHeight="1">
      <c r="A240" s="92"/>
      <c r="B240" s="92"/>
      <c r="C240" s="631"/>
      <c r="D240" s="92"/>
      <c r="E240" s="186"/>
      <c r="F240" s="269"/>
      <c r="G240" s="186"/>
      <c r="H240" s="92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</row>
    <row r="241" spans="1:20" ht="15.75" customHeight="1">
      <c r="A241" s="92"/>
      <c r="B241" s="92"/>
      <c r="C241" s="631"/>
      <c r="D241" s="92"/>
      <c r="E241" s="186"/>
      <c r="F241" s="269"/>
      <c r="G241" s="186"/>
      <c r="H241" s="92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</row>
    <row r="242" spans="1:20" ht="15.75" customHeight="1">
      <c r="A242" s="92"/>
      <c r="B242" s="92"/>
      <c r="C242" s="631"/>
      <c r="D242" s="92"/>
      <c r="E242" s="186"/>
      <c r="F242" s="269"/>
      <c r="G242" s="186"/>
      <c r="H242" s="92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</row>
    <row r="243" spans="1:20" ht="15.75" customHeight="1">
      <c r="A243" s="92"/>
      <c r="B243" s="92"/>
      <c r="C243" s="631"/>
      <c r="D243" s="92"/>
      <c r="E243" s="186"/>
      <c r="F243" s="269"/>
      <c r="G243" s="186"/>
      <c r="H243" s="92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</row>
    <row r="244" spans="1:20" ht="15.75" customHeight="1">
      <c r="A244" s="92"/>
      <c r="B244" s="92"/>
      <c r="C244" s="631"/>
      <c r="D244" s="92"/>
      <c r="E244" s="186"/>
      <c r="F244" s="269"/>
      <c r="G244" s="186"/>
      <c r="H244" s="92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</row>
    <row r="245" spans="1:20" ht="15.75" customHeight="1">
      <c r="A245" s="92"/>
      <c r="B245" s="92"/>
      <c r="C245" s="631"/>
      <c r="D245" s="92"/>
      <c r="E245" s="186"/>
      <c r="F245" s="269"/>
      <c r="G245" s="186"/>
      <c r="H245" s="92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</row>
    <row r="246" spans="1:20" ht="15.75" customHeight="1">
      <c r="A246" s="92"/>
      <c r="B246" s="92"/>
      <c r="C246" s="631"/>
      <c r="D246" s="92"/>
      <c r="E246" s="186"/>
      <c r="F246" s="269"/>
      <c r="G246" s="186"/>
      <c r="H246" s="92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</row>
    <row r="247" spans="1:20" ht="15.75" customHeight="1">
      <c r="A247" s="92"/>
      <c r="B247" s="92"/>
      <c r="C247" s="631"/>
      <c r="D247" s="92"/>
      <c r="E247" s="186"/>
      <c r="F247" s="269"/>
      <c r="G247" s="186"/>
      <c r="H247" s="92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</row>
    <row r="248" spans="1:20" ht="15.75" customHeight="1">
      <c r="A248" s="92"/>
      <c r="B248" s="92"/>
      <c r="C248" s="631"/>
      <c r="D248" s="92"/>
      <c r="E248" s="186"/>
      <c r="F248" s="269"/>
      <c r="G248" s="186"/>
      <c r="H248" s="92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</row>
    <row r="249" spans="1:20" ht="15.75" customHeight="1">
      <c r="A249" s="92"/>
      <c r="B249" s="92"/>
      <c r="C249" s="631"/>
      <c r="D249" s="92"/>
      <c r="E249" s="186"/>
      <c r="F249" s="269"/>
      <c r="G249" s="186"/>
      <c r="H249" s="92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</row>
    <row r="250" spans="1:20" ht="15.75" customHeight="1">
      <c r="A250" s="92"/>
      <c r="B250" s="92"/>
      <c r="C250" s="631"/>
      <c r="D250" s="92"/>
      <c r="E250" s="186"/>
      <c r="F250" s="269"/>
      <c r="G250" s="186"/>
      <c r="H250" s="92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</row>
    <row r="251" spans="1:20" ht="15.75" customHeight="1">
      <c r="A251" s="92"/>
      <c r="B251" s="92"/>
      <c r="C251" s="631"/>
      <c r="D251" s="92"/>
      <c r="E251" s="186"/>
      <c r="F251" s="269"/>
      <c r="G251" s="186"/>
      <c r="H251" s="92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</row>
    <row r="252" spans="1:20" ht="15.75" customHeight="1">
      <c r="A252" s="92"/>
      <c r="B252" s="92"/>
      <c r="C252" s="631"/>
      <c r="D252" s="92"/>
      <c r="E252" s="186"/>
      <c r="F252" s="269"/>
      <c r="G252" s="186"/>
      <c r="H252" s="92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</row>
    <row r="253" spans="1:20" ht="15.75" customHeight="1">
      <c r="A253" s="92"/>
      <c r="B253" s="92"/>
      <c r="C253" s="631"/>
      <c r="D253" s="92"/>
      <c r="E253" s="186"/>
      <c r="F253" s="269"/>
      <c r="G253" s="186"/>
      <c r="H253" s="92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</row>
    <row r="254" spans="1:20" ht="15.75" customHeight="1">
      <c r="A254" s="92"/>
      <c r="B254" s="92"/>
      <c r="C254" s="631"/>
      <c r="D254" s="92"/>
      <c r="E254" s="186"/>
      <c r="F254" s="269"/>
      <c r="G254" s="186"/>
      <c r="H254" s="92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</row>
    <row r="255" spans="1:20" ht="15.75" customHeight="1">
      <c r="A255" s="92"/>
      <c r="B255" s="92"/>
      <c r="C255" s="631"/>
      <c r="D255" s="92"/>
      <c r="E255" s="186"/>
      <c r="F255" s="269"/>
      <c r="G255" s="186"/>
      <c r="H255" s="92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</row>
    <row r="256" spans="1:20" ht="15.75" customHeight="1">
      <c r="A256" s="92"/>
      <c r="B256" s="92"/>
      <c r="C256" s="631"/>
      <c r="D256" s="92"/>
      <c r="E256" s="186"/>
      <c r="F256" s="269"/>
      <c r="G256" s="186"/>
      <c r="H256" s="92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</row>
    <row r="257" spans="1:20" ht="15.75" customHeight="1">
      <c r="A257" s="92"/>
      <c r="B257" s="92"/>
      <c r="C257" s="631"/>
      <c r="D257" s="92"/>
      <c r="E257" s="186"/>
      <c r="F257" s="269"/>
      <c r="G257" s="186"/>
      <c r="H257" s="92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</row>
    <row r="258" spans="1:20" ht="15.75" customHeight="1">
      <c r="A258" s="92"/>
      <c r="B258" s="92"/>
      <c r="C258" s="631"/>
      <c r="D258" s="92"/>
      <c r="E258" s="186"/>
      <c r="F258" s="269"/>
      <c r="G258" s="186"/>
      <c r="H258" s="92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</row>
    <row r="259" spans="1:20" ht="15.75" customHeight="1">
      <c r="A259" s="92"/>
      <c r="B259" s="92"/>
      <c r="C259" s="631"/>
      <c r="D259" s="92"/>
      <c r="E259" s="186"/>
      <c r="F259" s="269"/>
      <c r="G259" s="186"/>
      <c r="H259" s="92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</row>
    <row r="260" spans="1:20" ht="15.75" customHeight="1">
      <c r="A260" s="92"/>
      <c r="B260" s="92"/>
      <c r="C260" s="631"/>
      <c r="D260" s="92"/>
      <c r="E260" s="186"/>
      <c r="F260" s="269"/>
      <c r="G260" s="186"/>
      <c r="H260" s="92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</row>
    <row r="261" spans="1:20" ht="15.75" customHeight="1">
      <c r="A261" s="92"/>
      <c r="B261" s="92"/>
      <c r="C261" s="631"/>
      <c r="D261" s="92"/>
      <c r="E261" s="186"/>
      <c r="F261" s="269"/>
      <c r="G261" s="186"/>
      <c r="H261" s="92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</row>
    <row r="262" spans="1:20" ht="15.75" customHeight="1">
      <c r="A262" s="92"/>
      <c r="B262" s="92"/>
      <c r="C262" s="631"/>
      <c r="D262" s="92"/>
      <c r="E262" s="186"/>
      <c r="F262" s="269"/>
      <c r="G262" s="186"/>
      <c r="H262" s="92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</row>
    <row r="263" spans="1:20" ht="15.75" customHeight="1">
      <c r="A263" s="92"/>
      <c r="B263" s="92"/>
      <c r="C263" s="631"/>
      <c r="D263" s="92"/>
      <c r="E263" s="186"/>
      <c r="F263" s="269"/>
      <c r="G263" s="186"/>
      <c r="H263" s="92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</row>
    <row r="264" spans="1:20" ht="15.75" customHeight="1">
      <c r="A264" s="92"/>
      <c r="B264" s="92"/>
      <c r="C264" s="631"/>
      <c r="D264" s="92"/>
      <c r="E264" s="186"/>
      <c r="F264" s="269"/>
      <c r="G264" s="186"/>
      <c r="H264" s="92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</row>
    <row r="265" spans="1:20" ht="15.75" customHeight="1">
      <c r="A265" s="92"/>
      <c r="B265" s="92"/>
      <c r="C265" s="631"/>
      <c r="D265" s="92"/>
      <c r="E265" s="186"/>
      <c r="F265" s="269"/>
      <c r="G265" s="186"/>
      <c r="H265" s="92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</row>
    <row r="266" spans="1:20" ht="15.75" customHeight="1">
      <c r="A266" s="92"/>
      <c r="B266" s="92"/>
      <c r="C266" s="631"/>
      <c r="D266" s="92"/>
      <c r="E266" s="186"/>
      <c r="F266" s="269"/>
      <c r="G266" s="186"/>
      <c r="H266" s="92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</row>
    <row r="267" spans="1:20" ht="15.75" customHeight="1">
      <c r="A267" s="92"/>
      <c r="B267" s="92"/>
      <c r="C267" s="631"/>
      <c r="D267" s="92"/>
      <c r="E267" s="186"/>
      <c r="F267" s="269"/>
      <c r="G267" s="186"/>
      <c r="H267" s="92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</row>
    <row r="268" spans="1:20" ht="15.75" customHeight="1">
      <c r="A268" s="92"/>
      <c r="B268" s="92"/>
      <c r="C268" s="631"/>
      <c r="D268" s="92"/>
      <c r="E268" s="186"/>
      <c r="F268" s="269"/>
      <c r="G268" s="186"/>
      <c r="H268" s="92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</row>
    <row r="269" spans="1:20" ht="15.75" customHeight="1">
      <c r="A269" s="92"/>
      <c r="B269" s="92"/>
      <c r="C269" s="631"/>
      <c r="D269" s="92"/>
      <c r="E269" s="186"/>
      <c r="F269" s="269"/>
      <c r="G269" s="186"/>
      <c r="H269" s="92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</row>
    <row r="270" spans="1:20" ht="15.75" customHeight="1">
      <c r="A270" s="92"/>
      <c r="B270" s="92"/>
      <c r="C270" s="631"/>
      <c r="D270" s="92"/>
      <c r="E270" s="186"/>
      <c r="F270" s="269"/>
      <c r="G270" s="186"/>
      <c r="H270" s="92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</row>
    <row r="271" spans="1:20" ht="15.75" customHeight="1">
      <c r="A271" s="92"/>
      <c r="B271" s="92"/>
      <c r="C271" s="631"/>
      <c r="D271" s="92"/>
      <c r="E271" s="186"/>
      <c r="F271" s="269"/>
      <c r="G271" s="186"/>
      <c r="H271" s="92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</row>
    <row r="272" spans="1:20" ht="15.75" customHeight="1">
      <c r="A272" s="92"/>
      <c r="B272" s="92"/>
      <c r="C272" s="631"/>
      <c r="D272" s="92"/>
      <c r="E272" s="186"/>
      <c r="F272" s="269"/>
      <c r="G272" s="186"/>
      <c r="H272" s="92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</row>
    <row r="273" spans="1:20" ht="15.75" customHeight="1">
      <c r="A273" s="92"/>
      <c r="B273" s="92"/>
      <c r="C273" s="631"/>
      <c r="D273" s="92"/>
      <c r="E273" s="186"/>
      <c r="F273" s="269"/>
      <c r="G273" s="186"/>
      <c r="H273" s="92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</row>
    <row r="274" spans="1:20" ht="15.75" customHeight="1"/>
    <row r="275" spans="1:20" ht="15.75" customHeight="1"/>
    <row r="276" spans="1:20" ht="15.75" customHeight="1"/>
    <row r="277" spans="1:20" ht="15.75" customHeight="1"/>
    <row r="278" spans="1:20" ht="15.75" customHeight="1"/>
    <row r="279" spans="1:20" ht="15.75" customHeight="1"/>
    <row r="280" spans="1:20" ht="15.75" customHeight="1"/>
    <row r="281" spans="1:20" ht="15.75" customHeight="1"/>
    <row r="282" spans="1:20" ht="15.75" customHeight="1"/>
    <row r="283" spans="1:20" ht="15.75" customHeight="1"/>
    <row r="284" spans="1:20" ht="15.75" customHeight="1"/>
    <row r="285" spans="1:20" ht="15.75" customHeight="1"/>
    <row r="286" spans="1:20" ht="15.75" customHeight="1"/>
    <row r="287" spans="1:20" ht="15.75" customHeight="1"/>
    <row r="288" spans="1:2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1:H1"/>
    <mergeCell ref="A3:C3"/>
    <mergeCell ref="H3:I3"/>
    <mergeCell ref="A71:C71"/>
  </mergeCells>
  <pageMargins left="0.7" right="0.7" top="0.78740157499999996" bottom="0.78740157499999996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7" workbookViewId="0">
      <selection activeCell="C17" sqref="C17"/>
    </sheetView>
  </sheetViews>
  <sheetFormatPr defaultColWidth="14.42578125" defaultRowHeight="15" customHeight="1"/>
  <cols>
    <col min="1" max="1" width="4.42578125" customWidth="1"/>
    <col min="2" max="2" width="4.28515625" customWidth="1"/>
    <col min="3" max="3" width="61.5703125" customWidth="1"/>
    <col min="4" max="4" width="26" customWidth="1"/>
    <col min="5" max="5" width="18.85546875" customWidth="1"/>
    <col min="6" max="6" width="20.7109375" customWidth="1"/>
    <col min="7" max="7" width="17" customWidth="1"/>
    <col min="8" max="8" width="18.140625" customWidth="1"/>
    <col min="9" max="9" width="18.7109375" customWidth="1"/>
    <col min="10" max="10" width="13" customWidth="1"/>
    <col min="11" max="12" width="13.28515625" customWidth="1"/>
    <col min="13" max="13" width="13" customWidth="1"/>
    <col min="14" max="14" width="15.140625" customWidth="1"/>
    <col min="15" max="15" width="14.7109375" customWidth="1"/>
    <col min="16" max="16" width="12.42578125" customWidth="1"/>
    <col min="17" max="17" width="12.28515625" customWidth="1"/>
    <col min="18" max="18" width="12.85546875" customWidth="1"/>
  </cols>
  <sheetData>
    <row r="1" spans="1:19" ht="23.25" customHeight="1">
      <c r="A1" s="648" t="s">
        <v>147</v>
      </c>
      <c r="B1" s="638"/>
      <c r="C1" s="638"/>
      <c r="D1" s="638"/>
      <c r="E1" s="638"/>
      <c r="F1" s="638"/>
      <c r="G1" s="638"/>
      <c r="H1" s="639"/>
      <c r="I1" s="288"/>
      <c r="J1" s="289"/>
      <c r="K1" s="289"/>
      <c r="L1" s="289"/>
      <c r="M1" s="289"/>
      <c r="N1" s="2"/>
      <c r="O1" s="2"/>
      <c r="P1" s="289"/>
      <c r="Q1" s="289"/>
      <c r="R1" s="288"/>
      <c r="S1" s="290"/>
    </row>
    <row r="2" spans="1:19" ht="15.75" customHeight="1">
      <c r="A2" s="291"/>
      <c r="B2" s="292" t="s">
        <v>1</v>
      </c>
      <c r="C2" s="293"/>
      <c r="D2" s="294" t="s">
        <v>148</v>
      </c>
      <c r="E2" s="292"/>
      <c r="F2" s="295"/>
      <c r="G2" s="296"/>
      <c r="H2" s="296"/>
      <c r="I2" s="296"/>
      <c r="J2" s="297"/>
      <c r="K2" s="297"/>
      <c r="L2" s="297"/>
      <c r="M2" s="297"/>
      <c r="N2" s="298"/>
      <c r="O2" s="298"/>
      <c r="P2" s="297"/>
      <c r="Q2" s="297"/>
      <c r="R2" s="296"/>
      <c r="S2" s="290"/>
    </row>
    <row r="3" spans="1:19" ht="15.75" customHeight="1">
      <c r="A3" s="299" t="s">
        <v>6</v>
      </c>
      <c r="B3" s="300"/>
      <c r="C3" s="301" t="s">
        <v>149</v>
      </c>
      <c r="D3" s="302"/>
      <c r="E3" s="300" t="s">
        <v>10</v>
      </c>
      <c r="F3" s="303" t="s">
        <v>11</v>
      </c>
      <c r="G3" s="304" t="s">
        <v>150</v>
      </c>
      <c r="H3" s="304" t="s">
        <v>151</v>
      </c>
      <c r="I3" s="304" t="s">
        <v>152</v>
      </c>
      <c r="J3" s="304" t="s">
        <v>153</v>
      </c>
      <c r="K3" s="304" t="s">
        <v>154</v>
      </c>
      <c r="L3" s="304" t="s">
        <v>155</v>
      </c>
      <c r="M3" s="304" t="s">
        <v>156</v>
      </c>
      <c r="N3" s="305" t="s">
        <v>157</v>
      </c>
      <c r="O3" s="304" t="s">
        <v>158</v>
      </c>
      <c r="P3" s="304" t="s">
        <v>159</v>
      </c>
      <c r="Q3" s="304" t="s">
        <v>160</v>
      </c>
      <c r="R3" s="305" t="s">
        <v>161</v>
      </c>
      <c r="S3" s="290"/>
    </row>
    <row r="4" spans="1:19">
      <c r="A4" s="306"/>
      <c r="B4" s="307" t="s">
        <v>8</v>
      </c>
      <c r="C4" s="308" t="s">
        <v>162</v>
      </c>
      <c r="D4" s="309">
        <v>2550000</v>
      </c>
      <c r="E4" s="54">
        <f t="shared" ref="E4:E6" si="0">F4/D4*1</f>
        <v>0.6470588235294118</v>
      </c>
      <c r="F4" s="310">
        <f>G4+H4+I4+J4+K4+L4+M4+N4+O4+P4+Q4+R4+G8</f>
        <v>1650000</v>
      </c>
      <c r="G4" s="311">
        <v>600000</v>
      </c>
      <c r="H4" s="312">
        <v>416700</v>
      </c>
      <c r="I4" s="312">
        <v>513600</v>
      </c>
      <c r="J4" s="312">
        <v>24000</v>
      </c>
      <c r="K4" s="313"/>
      <c r="L4" s="312">
        <v>900</v>
      </c>
      <c r="M4" s="313"/>
      <c r="N4" s="314"/>
      <c r="O4" s="313"/>
      <c r="P4" s="315"/>
      <c r="Q4" s="315"/>
      <c r="R4" s="316"/>
      <c r="S4" s="290"/>
    </row>
    <row r="5" spans="1:19" ht="12.75" customHeight="1">
      <c r="A5" s="306"/>
      <c r="B5" s="317" t="s">
        <v>29</v>
      </c>
      <c r="C5" s="318" t="s">
        <v>163</v>
      </c>
      <c r="D5" s="309">
        <v>180000</v>
      </c>
      <c r="E5" s="54">
        <f t="shared" si="0"/>
        <v>0.64</v>
      </c>
      <c r="F5" s="310">
        <f>G5+H5+I5+J5+K5+L5+M5+N5+O5+P5+Q5+R5+G9+G7</f>
        <v>115200</v>
      </c>
      <c r="G5" s="319">
        <v>43200</v>
      </c>
      <c r="H5" s="320">
        <v>37200</v>
      </c>
      <c r="I5" s="320">
        <v>20400</v>
      </c>
      <c r="J5" s="320">
        <v>1200</v>
      </c>
      <c r="K5" s="321"/>
      <c r="L5" s="320">
        <v>3600</v>
      </c>
      <c r="M5" s="321"/>
      <c r="N5" s="321"/>
      <c r="O5" s="321"/>
      <c r="P5" s="322"/>
      <c r="Q5" s="322"/>
      <c r="R5" s="323"/>
      <c r="S5" s="290"/>
    </row>
    <row r="6" spans="1:19" ht="13.5" customHeight="1">
      <c r="A6" s="306"/>
      <c r="B6" s="317" t="s">
        <v>37</v>
      </c>
      <c r="C6" s="318" t="s">
        <v>164</v>
      </c>
      <c r="D6" s="324">
        <v>3500000</v>
      </c>
      <c r="E6" s="54">
        <f t="shared" si="0"/>
        <v>1.2114285714285715E-2</v>
      </c>
      <c r="F6" s="310">
        <f>G6+H6+I6+J6+K6+L6+M6+N6+O6+P6+Q6+R6</f>
        <v>42400</v>
      </c>
      <c r="G6" s="319">
        <v>42400</v>
      </c>
      <c r="H6" s="321"/>
      <c r="I6" s="321"/>
      <c r="J6" s="321"/>
      <c r="K6" s="321"/>
      <c r="L6" s="321"/>
      <c r="M6" s="321"/>
      <c r="N6" s="321"/>
      <c r="O6" s="321"/>
      <c r="P6" s="322"/>
      <c r="Q6" s="322"/>
      <c r="R6" s="323"/>
      <c r="S6" s="290"/>
    </row>
    <row r="7" spans="1:19" ht="16.5" customHeight="1">
      <c r="A7" s="306"/>
      <c r="B7" s="317" t="s">
        <v>165</v>
      </c>
      <c r="C7" s="318" t="s">
        <v>166</v>
      </c>
      <c r="D7" s="325"/>
      <c r="E7" s="54"/>
      <c r="F7" s="310"/>
      <c r="G7" s="319">
        <v>9600</v>
      </c>
      <c r="H7" s="321"/>
      <c r="I7" s="321"/>
      <c r="J7" s="321"/>
      <c r="K7" s="321"/>
      <c r="L7" s="321"/>
      <c r="M7" s="321"/>
      <c r="N7" s="321"/>
      <c r="O7" s="321"/>
      <c r="P7" s="322"/>
      <c r="Q7" s="322"/>
      <c r="R7" s="323"/>
      <c r="S7" s="290"/>
    </row>
    <row r="8" spans="1:19" ht="17.25" customHeight="1">
      <c r="A8" s="306"/>
      <c r="B8" s="317" t="s">
        <v>167</v>
      </c>
      <c r="C8" s="318" t="s">
        <v>168</v>
      </c>
      <c r="D8" s="325"/>
      <c r="E8" s="54"/>
      <c r="F8" s="310"/>
      <c r="G8" s="319">
        <v>94800</v>
      </c>
      <c r="H8" s="321"/>
      <c r="I8" s="321"/>
      <c r="J8" s="321"/>
      <c r="K8" s="321"/>
      <c r="L8" s="321"/>
      <c r="M8" s="321"/>
      <c r="N8" s="321"/>
      <c r="O8" s="321"/>
      <c r="P8" s="322"/>
      <c r="Q8" s="322"/>
      <c r="R8" s="323"/>
      <c r="S8" s="290"/>
    </row>
    <row r="9" spans="1:19" ht="16.5" customHeight="1">
      <c r="A9" s="306"/>
      <c r="B9" s="326"/>
      <c r="C9" s="327"/>
      <c r="D9" s="328">
        <f>SUM(D4:D6)</f>
        <v>6230000</v>
      </c>
      <c r="E9" s="329"/>
      <c r="F9" s="330"/>
      <c r="G9" s="331"/>
      <c r="H9" s="332"/>
      <c r="I9" s="332"/>
      <c r="J9" s="332"/>
      <c r="K9" s="332"/>
      <c r="L9" s="332"/>
      <c r="M9" s="332"/>
      <c r="N9" s="332"/>
      <c r="O9" s="332"/>
      <c r="P9" s="333"/>
      <c r="Q9" s="333"/>
      <c r="R9" s="334"/>
      <c r="S9" s="290"/>
    </row>
    <row r="10" spans="1:19" ht="15.75" customHeight="1">
      <c r="A10" s="335" t="s">
        <v>55</v>
      </c>
      <c r="B10" s="336"/>
      <c r="C10" s="337" t="s">
        <v>169</v>
      </c>
      <c r="D10" s="338"/>
      <c r="E10" s="339"/>
      <c r="F10" s="340"/>
      <c r="G10" s="341"/>
      <c r="H10" s="342"/>
      <c r="I10" s="342"/>
      <c r="J10" s="342"/>
      <c r="K10" s="342"/>
      <c r="L10" s="342"/>
      <c r="M10" s="342"/>
      <c r="N10" s="342"/>
      <c r="O10" s="342"/>
      <c r="P10" s="343"/>
      <c r="Q10" s="343"/>
      <c r="R10" s="344"/>
      <c r="S10" s="290"/>
    </row>
    <row r="11" spans="1:19">
      <c r="A11" s="345"/>
      <c r="B11" s="346" t="s">
        <v>170</v>
      </c>
      <c r="C11" s="347" t="s">
        <v>171</v>
      </c>
      <c r="D11" s="348">
        <v>50000</v>
      </c>
      <c r="E11" s="54">
        <f t="shared" ref="E11:E16" si="1">F11/D11*1</f>
        <v>0.14932000000000001</v>
      </c>
      <c r="F11" s="310">
        <f>G11+H11+I11+J11+K11+L11+M11+N11+R11+Q11+P11+O11</f>
        <v>7466</v>
      </c>
      <c r="G11" s="349">
        <v>7466</v>
      </c>
      <c r="H11" s="321"/>
      <c r="I11" s="350"/>
      <c r="J11" s="350"/>
      <c r="K11" s="350"/>
      <c r="L11" s="289"/>
      <c r="M11" s="289"/>
      <c r="N11" s="350"/>
      <c r="O11" s="350"/>
      <c r="P11" s="351"/>
      <c r="Q11" s="351"/>
      <c r="R11" s="352"/>
      <c r="S11" s="290"/>
    </row>
    <row r="12" spans="1:19">
      <c r="A12" s="345"/>
      <c r="B12" s="353" t="s">
        <v>172</v>
      </c>
      <c r="C12" s="354" t="s">
        <v>173</v>
      </c>
      <c r="D12" s="348">
        <v>150000</v>
      </c>
      <c r="E12" s="54">
        <f t="shared" si="1"/>
        <v>0</v>
      </c>
      <c r="F12" s="310">
        <f>G12+M12+N12+O12+P12+Q12+R12</f>
        <v>0</v>
      </c>
      <c r="G12" s="355"/>
      <c r="H12" s="290"/>
      <c r="I12" s="321"/>
      <c r="J12" s="289"/>
      <c r="K12" s="321"/>
      <c r="L12" s="321"/>
      <c r="M12" s="356"/>
      <c r="N12" s="321"/>
      <c r="O12" s="321"/>
      <c r="P12" s="357"/>
      <c r="Q12" s="357"/>
      <c r="R12" s="323"/>
      <c r="S12" s="290"/>
    </row>
    <row r="13" spans="1:19">
      <c r="A13" s="345"/>
      <c r="B13" s="353" t="s">
        <v>174</v>
      </c>
      <c r="C13" s="578" t="s">
        <v>218</v>
      </c>
      <c r="D13" s="348">
        <v>120000</v>
      </c>
      <c r="E13" s="54">
        <f t="shared" si="1"/>
        <v>0</v>
      </c>
      <c r="F13" s="310">
        <f t="shared" ref="F13:F16" si="2">G13+H13+I13+J13+K13+L13+M13+N13+O13+P13+Q13+R13</f>
        <v>0</v>
      </c>
      <c r="G13" s="319"/>
      <c r="H13" s="321"/>
      <c r="I13" s="321"/>
      <c r="J13" s="321"/>
      <c r="K13" s="321"/>
      <c r="L13" s="321"/>
      <c r="M13" s="321"/>
      <c r="N13" s="321"/>
      <c r="O13" s="321"/>
      <c r="P13" s="357"/>
      <c r="Q13" s="357"/>
      <c r="R13" s="323"/>
      <c r="S13" s="290"/>
    </row>
    <row r="14" spans="1:19">
      <c r="A14" s="345"/>
      <c r="B14" s="353" t="s">
        <v>175</v>
      </c>
      <c r="C14" s="354" t="s">
        <v>176</v>
      </c>
      <c r="D14" s="348">
        <v>30000</v>
      </c>
      <c r="E14" s="54">
        <f t="shared" si="1"/>
        <v>0</v>
      </c>
      <c r="F14" s="310">
        <f t="shared" si="2"/>
        <v>0</v>
      </c>
      <c r="G14" s="319"/>
      <c r="H14" s="321"/>
      <c r="I14" s="321"/>
      <c r="J14" s="321"/>
      <c r="K14" s="321"/>
      <c r="L14" s="321"/>
      <c r="M14" s="321"/>
      <c r="N14" s="321"/>
      <c r="O14" s="321"/>
      <c r="P14" s="357"/>
      <c r="Q14" s="357"/>
      <c r="R14" s="323"/>
      <c r="S14" s="290"/>
    </row>
    <row r="15" spans="1:19">
      <c r="A15" s="345"/>
      <c r="B15" s="353" t="s">
        <v>177</v>
      </c>
      <c r="C15" s="358" t="s">
        <v>178</v>
      </c>
      <c r="D15" s="324">
        <v>50000</v>
      </c>
      <c r="E15" s="54">
        <f t="shared" si="1"/>
        <v>0.72</v>
      </c>
      <c r="F15" s="310">
        <f t="shared" si="2"/>
        <v>36000</v>
      </c>
      <c r="G15" s="319">
        <v>30000</v>
      </c>
      <c r="H15" s="321"/>
      <c r="I15" s="321"/>
      <c r="J15" s="321"/>
      <c r="K15" s="320">
        <v>6000</v>
      </c>
      <c r="L15" s="321"/>
      <c r="M15" s="321"/>
      <c r="N15" s="321"/>
      <c r="O15" s="321"/>
      <c r="P15" s="357"/>
      <c r="Q15" s="357"/>
      <c r="R15" s="323"/>
      <c r="S15" s="290"/>
    </row>
    <row r="16" spans="1:19">
      <c r="A16" s="306"/>
      <c r="B16" s="359" t="s">
        <v>179</v>
      </c>
      <c r="C16" s="358" t="s">
        <v>180</v>
      </c>
      <c r="D16" s="324">
        <v>348000</v>
      </c>
      <c r="E16" s="54">
        <f t="shared" si="1"/>
        <v>0.13793103448275862</v>
      </c>
      <c r="F16" s="310">
        <f t="shared" si="2"/>
        <v>48000</v>
      </c>
      <c r="G16" s="319"/>
      <c r="H16" s="321"/>
      <c r="I16" s="321"/>
      <c r="J16" s="321"/>
      <c r="K16" s="320">
        <v>24000</v>
      </c>
      <c r="L16" s="321"/>
      <c r="M16" s="321">
        <v>24000</v>
      </c>
      <c r="N16" s="321"/>
      <c r="O16" s="321"/>
      <c r="P16" s="357"/>
      <c r="Q16" s="357"/>
      <c r="R16" s="323"/>
      <c r="S16" s="290"/>
    </row>
    <row r="17" spans="1:26" ht="16.5" customHeight="1">
      <c r="A17" s="345"/>
      <c r="B17" s="360"/>
      <c r="C17" s="361"/>
      <c r="D17" s="362">
        <f>SUM(D11:D16)</f>
        <v>748000</v>
      </c>
      <c r="E17" s="363"/>
      <c r="F17" s="364"/>
      <c r="G17" s="365"/>
      <c r="H17" s="366"/>
      <c r="I17" s="366"/>
      <c r="J17" s="366"/>
      <c r="K17" s="366"/>
      <c r="L17" s="366"/>
      <c r="M17" s="366"/>
      <c r="N17" s="366"/>
      <c r="O17" s="366"/>
      <c r="P17" s="367"/>
      <c r="Q17" s="367"/>
      <c r="R17" s="368"/>
      <c r="S17" s="290"/>
    </row>
    <row r="18" spans="1:26" ht="15.75" customHeight="1">
      <c r="A18" s="369" t="s">
        <v>73</v>
      </c>
      <c r="B18" s="370"/>
      <c r="C18" s="371" t="s">
        <v>181</v>
      </c>
      <c r="D18" s="372"/>
      <c r="E18" s="373"/>
      <c r="F18" s="374"/>
      <c r="G18" s="375"/>
      <c r="H18" s="376"/>
      <c r="I18" s="376"/>
      <c r="J18" s="376"/>
      <c r="K18" s="376"/>
      <c r="L18" s="376"/>
      <c r="M18" s="376"/>
      <c r="N18" s="376"/>
      <c r="O18" s="376"/>
      <c r="P18" s="377"/>
      <c r="Q18" s="377"/>
      <c r="R18" s="378"/>
      <c r="S18" s="290"/>
    </row>
    <row r="19" spans="1:26" ht="16.5" customHeight="1">
      <c r="A19" s="306"/>
      <c r="B19" s="379" t="s">
        <v>182</v>
      </c>
      <c r="C19" s="380" t="s">
        <v>183</v>
      </c>
      <c r="D19" s="381">
        <v>50000</v>
      </c>
      <c r="E19" s="54">
        <f>F19/D19*1</f>
        <v>0.1</v>
      </c>
      <c r="F19" s="310">
        <f>G19+H19+I19+J19+K19+L19+M19+N19+O19+P19+Q19+R19</f>
        <v>5000</v>
      </c>
      <c r="G19" s="382"/>
      <c r="H19" s="98"/>
      <c r="I19" s="99">
        <v>5000</v>
      </c>
      <c r="J19" s="98"/>
      <c r="K19" s="98"/>
      <c r="L19" s="98"/>
      <c r="M19" s="98"/>
      <c r="N19" s="98"/>
      <c r="O19" s="98"/>
      <c r="P19" s="383"/>
      <c r="Q19" s="383"/>
      <c r="R19" s="384"/>
      <c r="S19" s="290"/>
    </row>
    <row r="20" spans="1:26" ht="16.5" customHeight="1">
      <c r="A20" s="385" t="s">
        <v>93</v>
      </c>
      <c r="B20" s="386"/>
      <c r="C20" s="387" t="s">
        <v>184</v>
      </c>
      <c r="D20" s="388"/>
      <c r="E20" s="389"/>
      <c r="F20" s="390"/>
      <c r="G20" s="391"/>
      <c r="H20" s="392"/>
      <c r="I20" s="392"/>
      <c r="J20" s="392"/>
      <c r="K20" s="392"/>
      <c r="L20" s="392"/>
      <c r="M20" s="392"/>
      <c r="N20" s="392"/>
      <c r="O20" s="392"/>
      <c r="P20" s="393"/>
      <c r="Q20" s="393"/>
      <c r="R20" s="394"/>
      <c r="S20" s="290"/>
    </row>
    <row r="21" spans="1:26" ht="15.75" customHeight="1">
      <c r="A21" s="395"/>
      <c r="B21" s="396" t="s">
        <v>185</v>
      </c>
      <c r="C21" s="397" t="s">
        <v>186</v>
      </c>
      <c r="D21" s="398">
        <v>80000</v>
      </c>
      <c r="E21" s="54">
        <f t="shared" ref="E21:E22" si="3">F21/D21*1</f>
        <v>3.3E-3</v>
      </c>
      <c r="F21" s="310">
        <f t="shared" ref="F21:F22" si="4">G21+H21+I21+J21+K21+L21+M21+N21+O21+P21+Q21+R21</f>
        <v>264</v>
      </c>
      <c r="G21" s="382">
        <v>264</v>
      </c>
      <c r="H21" s="98"/>
      <c r="I21" s="98"/>
      <c r="J21" s="98"/>
      <c r="K21" s="321"/>
      <c r="L21" s="98"/>
      <c r="M21" s="98"/>
      <c r="N21" s="98"/>
      <c r="O21" s="98"/>
      <c r="P21" s="383"/>
      <c r="Q21" s="383"/>
      <c r="R21" s="384"/>
      <c r="S21" s="290"/>
    </row>
    <row r="22" spans="1:26" ht="15.75" customHeight="1">
      <c r="A22" s="395"/>
      <c r="B22" s="399" t="s">
        <v>187</v>
      </c>
      <c r="C22" s="400" t="s">
        <v>188</v>
      </c>
      <c r="D22" s="324">
        <v>20000</v>
      </c>
      <c r="E22" s="54">
        <f t="shared" si="3"/>
        <v>1.4999999999999999E-2</v>
      </c>
      <c r="F22" s="310">
        <f t="shared" si="4"/>
        <v>300</v>
      </c>
      <c r="G22" s="215">
        <v>300</v>
      </c>
      <c r="H22" s="103"/>
      <c r="I22" s="103"/>
      <c r="J22" s="103"/>
      <c r="K22" s="103"/>
      <c r="L22" s="289"/>
      <c r="M22" s="103"/>
      <c r="N22" s="103"/>
      <c r="O22" s="103"/>
      <c r="P22" s="401"/>
      <c r="Q22" s="401"/>
      <c r="R22" s="402"/>
      <c r="S22" s="290"/>
    </row>
    <row r="23" spans="1:26" ht="16.5" customHeight="1">
      <c r="A23" s="306"/>
      <c r="B23" s="403"/>
      <c r="C23" s="404"/>
      <c r="D23" s="405">
        <f>SUM(D21:D22)</f>
        <v>100000</v>
      </c>
      <c r="E23" s="406"/>
      <c r="F23" s="407"/>
      <c r="G23" s="408"/>
      <c r="H23" s="409"/>
      <c r="I23" s="409"/>
      <c r="J23" s="409"/>
      <c r="K23" s="409"/>
      <c r="L23" s="409"/>
      <c r="M23" s="409"/>
      <c r="N23" s="409"/>
      <c r="O23" s="409"/>
      <c r="P23" s="410"/>
      <c r="Q23" s="410"/>
      <c r="R23" s="411"/>
      <c r="S23" s="290"/>
    </row>
    <row r="24" spans="1:26" ht="16.5" customHeight="1">
      <c r="A24" s="412" t="s">
        <v>105</v>
      </c>
      <c r="B24" s="413"/>
      <c r="C24" s="414" t="s">
        <v>189</v>
      </c>
      <c r="D24" s="415"/>
      <c r="E24" s="416"/>
      <c r="F24" s="417"/>
      <c r="G24" s="418"/>
      <c r="H24" s="419"/>
      <c r="I24" s="419"/>
      <c r="J24" s="419"/>
      <c r="K24" s="419"/>
      <c r="L24" s="419"/>
      <c r="M24" s="419"/>
      <c r="N24" s="419"/>
      <c r="O24" s="419"/>
      <c r="P24" s="420"/>
      <c r="Q24" s="420"/>
      <c r="R24" s="421"/>
      <c r="S24" s="290"/>
    </row>
    <row r="25" spans="1:26" ht="15.75" customHeight="1">
      <c r="A25" s="395"/>
      <c r="B25" s="422" t="s">
        <v>190</v>
      </c>
      <c r="C25" s="423" t="s">
        <v>191</v>
      </c>
      <c r="D25" s="424">
        <v>200000</v>
      </c>
      <c r="E25" s="54">
        <f t="shared" ref="E25:E26" si="5">F25/D25*1</f>
        <v>0</v>
      </c>
      <c r="F25" s="310">
        <f t="shared" ref="F25:F26" si="6">G25+H25+I25+J25+K25+L25+M25+N25+O25+P25+Q25+R25</f>
        <v>0</v>
      </c>
      <c r="G25" s="382"/>
      <c r="H25" s="98"/>
      <c r="I25" s="98"/>
      <c r="J25" s="98"/>
      <c r="K25" s="98"/>
      <c r="L25" s="98"/>
      <c r="M25" s="98"/>
      <c r="N25" s="98"/>
      <c r="O25" s="98"/>
      <c r="P25" s="383"/>
      <c r="Q25" s="383"/>
      <c r="R25" s="384"/>
      <c r="S25" s="290"/>
    </row>
    <row r="26" spans="1:26" ht="15.75" customHeight="1">
      <c r="A26" s="395"/>
      <c r="B26" s="425" t="s">
        <v>192</v>
      </c>
      <c r="C26" s="423" t="s">
        <v>193</v>
      </c>
      <c r="D26" s="426">
        <v>200000</v>
      </c>
      <c r="E26" s="54">
        <f t="shared" si="5"/>
        <v>0.5</v>
      </c>
      <c r="F26" s="310">
        <f t="shared" si="6"/>
        <v>100000</v>
      </c>
      <c r="G26" s="215"/>
      <c r="H26" s="104">
        <v>100000</v>
      </c>
      <c r="I26" s="103"/>
      <c r="J26" s="103"/>
      <c r="K26" s="103"/>
      <c r="L26" s="103"/>
      <c r="M26" s="103"/>
      <c r="N26" s="103"/>
      <c r="O26" s="103"/>
      <c r="P26" s="401"/>
      <c r="Q26" s="401"/>
      <c r="R26" s="402"/>
      <c r="S26" s="290"/>
    </row>
    <row r="27" spans="1:26" ht="16.5" customHeight="1">
      <c r="A27" s="427"/>
      <c r="B27" s="428"/>
      <c r="C27" s="429"/>
      <c r="D27" s="430">
        <f>SUM(D25:D26)</f>
        <v>400000</v>
      </c>
      <c r="E27" s="431"/>
      <c r="F27" s="432"/>
      <c r="G27" s="433"/>
      <c r="H27" s="434"/>
      <c r="I27" s="434"/>
      <c r="J27" s="434"/>
      <c r="K27" s="434"/>
      <c r="L27" s="434"/>
      <c r="M27" s="434"/>
      <c r="N27" s="434"/>
      <c r="O27" s="434"/>
      <c r="P27" s="435"/>
      <c r="Q27" s="435"/>
      <c r="R27" s="436"/>
      <c r="S27" s="290"/>
    </row>
    <row r="28" spans="1:26" ht="16.5" customHeight="1">
      <c r="A28" s="437" t="s">
        <v>109</v>
      </c>
      <c r="B28" s="438"/>
      <c r="C28" s="439" t="s">
        <v>194</v>
      </c>
      <c r="D28" s="440"/>
      <c r="E28" s="441"/>
      <c r="F28" s="442"/>
      <c r="G28" s="443"/>
      <c r="H28" s="444"/>
      <c r="I28" s="444"/>
      <c r="J28" s="444"/>
      <c r="K28" s="444"/>
      <c r="L28" s="444"/>
      <c r="M28" s="444"/>
      <c r="N28" s="444"/>
      <c r="O28" s="444"/>
      <c r="P28" s="445"/>
      <c r="Q28" s="445"/>
      <c r="R28" s="446"/>
      <c r="S28" s="290"/>
    </row>
    <row r="29" spans="1:26" ht="16.5" customHeight="1">
      <c r="A29" s="447"/>
      <c r="B29" s="448" t="s">
        <v>195</v>
      </c>
      <c r="C29" s="449" t="s">
        <v>196</v>
      </c>
      <c r="D29" s="426">
        <v>0</v>
      </c>
      <c r="E29" s="54">
        <v>0</v>
      </c>
      <c r="F29" s="310">
        <f t="shared" ref="F29:F31" si="7">G29+H29+I29+J29+K29+L29+M29+N29+O29+P29+Q29+R29</f>
        <v>1881490</v>
      </c>
      <c r="G29" s="450"/>
      <c r="H29" s="451"/>
      <c r="I29" s="451"/>
      <c r="J29" s="452">
        <v>1881490</v>
      </c>
      <c r="K29" s="451"/>
      <c r="L29" s="451"/>
      <c r="M29" s="451"/>
      <c r="N29" s="451"/>
      <c r="O29" s="451"/>
      <c r="P29" s="453"/>
      <c r="Q29" s="453"/>
      <c r="R29" s="454"/>
      <c r="S29" s="455"/>
      <c r="T29" s="456"/>
      <c r="U29" s="456"/>
      <c r="V29" s="456"/>
      <c r="W29" s="456"/>
      <c r="X29" s="456"/>
      <c r="Y29" s="456"/>
      <c r="Z29" s="456"/>
    </row>
    <row r="30" spans="1:26" ht="15.75" customHeight="1">
      <c r="A30" s="395"/>
      <c r="B30" s="457" t="s">
        <v>197</v>
      </c>
      <c r="C30" s="423" t="s">
        <v>198</v>
      </c>
      <c r="D30" s="426">
        <v>10000</v>
      </c>
      <c r="E30" s="54">
        <f t="shared" ref="E30:E31" si="8">F30/D30*1</f>
        <v>1.4277360000000001</v>
      </c>
      <c r="F30" s="310">
        <f t="shared" si="7"/>
        <v>14277.36</v>
      </c>
      <c r="G30" s="177">
        <v>970.1</v>
      </c>
      <c r="H30" s="59">
        <v>965.8</v>
      </c>
      <c r="I30" s="59">
        <v>1426.51</v>
      </c>
      <c r="J30" s="59">
        <v>1017.55</v>
      </c>
      <c r="K30" s="59">
        <v>965.8</v>
      </c>
      <c r="L30" s="59">
        <v>7965.8</v>
      </c>
      <c r="M30" s="58">
        <v>965.8</v>
      </c>
      <c r="N30" s="58"/>
      <c r="O30" s="58"/>
      <c r="P30" s="458"/>
      <c r="Q30" s="458"/>
      <c r="R30" s="459"/>
      <c r="S30" s="290"/>
    </row>
    <row r="31" spans="1:26" ht="15.75" customHeight="1">
      <c r="A31" s="395"/>
      <c r="B31" s="457" t="s">
        <v>199</v>
      </c>
      <c r="C31" s="460" t="s">
        <v>200</v>
      </c>
      <c r="D31" s="426">
        <v>10000</v>
      </c>
      <c r="E31" s="54">
        <f t="shared" si="8"/>
        <v>0.27</v>
      </c>
      <c r="F31" s="310">
        <f t="shared" si="7"/>
        <v>2700</v>
      </c>
      <c r="G31" s="177">
        <v>2700</v>
      </c>
      <c r="H31" s="58"/>
      <c r="I31" s="58"/>
      <c r="J31" s="58"/>
      <c r="K31" s="58"/>
      <c r="L31" s="58"/>
      <c r="M31" s="58"/>
      <c r="N31" s="58"/>
      <c r="O31" s="58"/>
      <c r="P31" s="458"/>
      <c r="Q31" s="458"/>
      <c r="R31" s="459"/>
      <c r="S31" s="290"/>
    </row>
    <row r="32" spans="1:26" ht="16.5" customHeight="1">
      <c r="A32" s="395"/>
      <c r="B32" s="461"/>
      <c r="C32" s="462"/>
      <c r="D32" s="463">
        <f>SUM(D30:D31)</f>
        <v>20000</v>
      </c>
      <c r="E32" s="464"/>
      <c r="F32" s="465"/>
      <c r="G32" s="466"/>
      <c r="H32" s="467"/>
      <c r="I32" s="467"/>
      <c r="J32" s="467"/>
      <c r="K32" s="467"/>
      <c r="L32" s="467"/>
      <c r="M32" s="467"/>
      <c r="N32" s="467"/>
      <c r="O32" s="467"/>
      <c r="P32" s="468"/>
      <c r="Q32" s="469"/>
      <c r="R32" s="470"/>
      <c r="S32" s="290"/>
    </row>
    <row r="33" spans="1:26" ht="15.75" customHeight="1">
      <c r="A33" s="471" t="s">
        <v>118</v>
      </c>
      <c r="B33" s="472"/>
      <c r="C33" s="473" t="s">
        <v>201</v>
      </c>
      <c r="D33" s="474"/>
      <c r="E33" s="475"/>
      <c r="F33" s="476"/>
      <c r="G33" s="477"/>
      <c r="H33" s="478"/>
      <c r="I33" s="478"/>
      <c r="J33" s="478"/>
      <c r="K33" s="478"/>
      <c r="L33" s="478"/>
      <c r="M33" s="478"/>
      <c r="N33" s="478"/>
      <c r="O33" s="478"/>
      <c r="P33" s="479"/>
      <c r="Q33" s="480"/>
      <c r="R33" s="481"/>
      <c r="S33" s="290"/>
    </row>
    <row r="34" spans="1:26" ht="15.75" customHeight="1">
      <c r="A34" s="395"/>
      <c r="B34" s="482" t="s">
        <v>202</v>
      </c>
      <c r="C34" s="483" t="s">
        <v>203</v>
      </c>
      <c r="D34" s="215">
        <v>1100000</v>
      </c>
      <c r="E34" s="54">
        <f t="shared" ref="E34:E36" si="9">F34/D34*1</f>
        <v>0</v>
      </c>
      <c r="F34" s="310">
        <f t="shared" ref="F34:F36" si="10">G34+H34+I34+J34+K34+L34+M34+N34+O34+P34+Q34+R34</f>
        <v>0</v>
      </c>
      <c r="G34" s="484"/>
      <c r="H34" s="33"/>
      <c r="I34" s="33"/>
      <c r="J34" s="33"/>
      <c r="K34" s="33"/>
      <c r="L34" s="33"/>
      <c r="M34" s="33"/>
      <c r="N34" s="33"/>
      <c r="O34" s="33"/>
      <c r="P34" s="485"/>
      <c r="Q34" s="485"/>
      <c r="R34" s="486"/>
      <c r="S34" s="290"/>
    </row>
    <row r="35" spans="1:26" ht="15.75" customHeight="1">
      <c r="A35" s="395"/>
      <c r="B35" s="487" t="s">
        <v>204</v>
      </c>
      <c r="C35" s="488" t="s">
        <v>205</v>
      </c>
      <c r="D35" s="215">
        <v>1200000</v>
      </c>
      <c r="E35" s="54">
        <f t="shared" si="9"/>
        <v>0</v>
      </c>
      <c r="F35" s="310">
        <f t="shared" si="10"/>
        <v>0</v>
      </c>
      <c r="G35" s="177"/>
      <c r="H35" s="58"/>
      <c r="I35" s="58"/>
      <c r="J35" s="58"/>
      <c r="K35" s="58"/>
      <c r="L35" s="58"/>
      <c r="M35" s="58"/>
      <c r="N35" s="58"/>
      <c r="O35" s="489"/>
      <c r="P35" s="458"/>
      <c r="Q35" s="458"/>
      <c r="R35" s="459"/>
      <c r="S35" s="290"/>
    </row>
    <row r="36" spans="1:26" ht="15.75" customHeight="1">
      <c r="A36" s="490"/>
      <c r="B36" s="487" t="s">
        <v>206</v>
      </c>
      <c r="C36" s="491" t="s">
        <v>207</v>
      </c>
      <c r="D36" s="492">
        <v>60000</v>
      </c>
      <c r="E36" s="493">
        <f t="shared" si="9"/>
        <v>0</v>
      </c>
      <c r="F36" s="494">
        <f t="shared" si="10"/>
        <v>0</v>
      </c>
      <c r="G36" s="492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7"/>
      <c r="S36" s="455"/>
      <c r="T36" s="456"/>
      <c r="U36" s="456"/>
      <c r="V36" s="456"/>
      <c r="W36" s="456"/>
      <c r="X36" s="456"/>
      <c r="Y36" s="456"/>
      <c r="Z36" s="456"/>
    </row>
    <row r="37" spans="1:26" ht="15.75" customHeight="1">
      <c r="A37" s="498"/>
      <c r="B37" s="499"/>
      <c r="C37" s="500"/>
      <c r="D37" s="501">
        <f>SUM(D34:D36)</f>
        <v>2360000</v>
      </c>
      <c r="E37" s="502"/>
      <c r="F37" s="503"/>
      <c r="G37" s="504"/>
      <c r="H37" s="505"/>
      <c r="I37" s="505"/>
      <c r="J37" s="505"/>
      <c r="K37" s="505"/>
      <c r="L37" s="505"/>
      <c r="M37" s="505"/>
      <c r="N37" s="505"/>
      <c r="O37" s="505"/>
      <c r="P37" s="506"/>
      <c r="Q37" s="506"/>
      <c r="R37" s="507"/>
      <c r="S37" s="508"/>
      <c r="T37" s="509"/>
      <c r="U37" s="509"/>
      <c r="V37" s="509"/>
      <c r="W37" s="509"/>
      <c r="X37" s="509"/>
      <c r="Y37" s="509"/>
      <c r="Z37" s="509"/>
    </row>
    <row r="38" spans="1:26" ht="16.5" customHeight="1">
      <c r="A38" s="510" t="s">
        <v>134</v>
      </c>
      <c r="B38" s="511"/>
      <c r="C38" s="512" t="s">
        <v>208</v>
      </c>
      <c r="D38" s="513">
        <v>1281000</v>
      </c>
      <c r="E38" s="514">
        <f>F38/D38*1</f>
        <v>0</v>
      </c>
      <c r="F38" s="515">
        <v>0</v>
      </c>
      <c r="G38" s="513"/>
      <c r="H38" s="516"/>
      <c r="I38" s="516"/>
      <c r="J38" s="517"/>
      <c r="K38" s="517"/>
      <c r="L38" s="518"/>
      <c r="M38" s="519"/>
      <c r="N38" s="513"/>
      <c r="O38" s="513"/>
      <c r="P38" s="513"/>
      <c r="Q38" s="517"/>
      <c r="R38" s="520"/>
      <c r="S38" s="455"/>
      <c r="T38" s="456"/>
      <c r="U38" s="456"/>
      <c r="V38" s="456"/>
      <c r="W38" s="456"/>
      <c r="X38" s="456"/>
      <c r="Y38" s="456"/>
      <c r="Z38" s="456"/>
    </row>
    <row r="39" spans="1:26" ht="16.5" customHeight="1">
      <c r="A39" s="521"/>
      <c r="B39" s="522"/>
      <c r="C39" s="523"/>
      <c r="D39" s="524">
        <v>1281000</v>
      </c>
      <c r="E39" s="525"/>
      <c r="F39" s="524">
        <f>SUM(F38)</f>
        <v>0</v>
      </c>
      <c r="G39" s="526"/>
      <c r="H39" s="526"/>
      <c r="I39" s="526"/>
      <c r="J39" s="527"/>
      <c r="K39" s="527"/>
      <c r="L39" s="528"/>
      <c r="M39" s="529"/>
      <c r="N39" s="530"/>
      <c r="O39" s="530"/>
      <c r="P39" s="530"/>
      <c r="Q39" s="527"/>
      <c r="R39" s="527"/>
      <c r="S39" s="455"/>
      <c r="T39" s="455"/>
      <c r="U39" s="189"/>
      <c r="V39" s="189"/>
      <c r="W39" s="189"/>
      <c r="X39" s="189"/>
      <c r="Y39" s="189"/>
      <c r="Z39" s="189"/>
    </row>
    <row r="40" spans="1:26" ht="19.5" customHeight="1">
      <c r="A40" s="649" t="s">
        <v>146</v>
      </c>
      <c r="B40" s="646"/>
      <c r="C40" s="650"/>
      <c r="D40" s="531">
        <f>D39+D37+D32+D27+D23+D9+D17+D19</f>
        <v>11189000</v>
      </c>
      <c r="E40" s="532"/>
      <c r="F40" s="533">
        <f>G40+H40+I40+J40+K40+L40+M40+N40+O40+P40+Q40+R40</f>
        <v>3903097.3599999994</v>
      </c>
      <c r="G40" s="534">
        <f t="shared" ref="G40:P40" si="11">SUM(G4:G38)</f>
        <v>831700.1</v>
      </c>
      <c r="H40" s="535">
        <f t="shared" si="11"/>
        <v>554865.80000000005</v>
      </c>
      <c r="I40" s="535">
        <f t="shared" si="11"/>
        <v>540426.51</v>
      </c>
      <c r="J40" s="535">
        <f t="shared" si="11"/>
        <v>1907707.55</v>
      </c>
      <c r="K40" s="535">
        <f t="shared" si="11"/>
        <v>30965.8</v>
      </c>
      <c r="L40" s="535">
        <f t="shared" si="11"/>
        <v>12465.8</v>
      </c>
      <c r="M40" s="535">
        <f t="shared" si="11"/>
        <v>24965.8</v>
      </c>
      <c r="N40" s="535">
        <f t="shared" si="11"/>
        <v>0</v>
      </c>
      <c r="O40" s="535">
        <f t="shared" si="11"/>
        <v>0</v>
      </c>
      <c r="P40" s="535">
        <f t="shared" si="11"/>
        <v>0</v>
      </c>
      <c r="Q40" s="535"/>
      <c r="R40" s="536"/>
      <c r="S40" s="289"/>
      <c r="T40" s="537"/>
      <c r="U40" s="537"/>
      <c r="V40" s="537"/>
      <c r="W40" s="537"/>
      <c r="X40" s="537"/>
      <c r="Y40" s="537"/>
      <c r="Z40" s="537"/>
    </row>
    <row r="41" spans="1:26" ht="18.75" customHeight="1">
      <c r="A41" s="538"/>
      <c r="B41" s="539"/>
      <c r="C41" s="540"/>
      <c r="D41" s="541"/>
      <c r="E41" s="542"/>
      <c r="F41" s="543">
        <f>SUM(F4:F40)</f>
        <v>7806194.7199999988</v>
      </c>
      <c r="G41" s="544"/>
      <c r="H41" s="544"/>
      <c r="I41" s="544"/>
      <c r="J41" s="545"/>
      <c r="K41" s="545"/>
      <c r="L41" s="545"/>
      <c r="M41" s="545"/>
      <c r="N41" s="546"/>
      <c r="O41" s="546"/>
      <c r="P41" s="545"/>
      <c r="Q41" s="545"/>
      <c r="R41" s="544"/>
      <c r="S41" s="290"/>
    </row>
    <row r="42" spans="1:26" ht="18.75" customHeight="1">
      <c r="A42" s="547"/>
      <c r="B42" s="548"/>
      <c r="C42" s="549"/>
      <c r="D42" s="550"/>
      <c r="E42" s="551"/>
      <c r="F42" s="552"/>
      <c r="G42" s="553"/>
      <c r="H42" s="553"/>
      <c r="I42" s="553"/>
      <c r="J42" s="554"/>
      <c r="K42" s="554"/>
      <c r="L42" s="554"/>
      <c r="M42" s="554"/>
      <c r="N42" s="555"/>
      <c r="O42" s="555"/>
      <c r="P42" s="554"/>
      <c r="Q42" s="554"/>
      <c r="R42" s="553"/>
      <c r="S42" s="290"/>
    </row>
    <row r="43" spans="1:26" ht="21" customHeight="1">
      <c r="A43" s="556"/>
      <c r="B43" s="278"/>
      <c r="C43" s="557"/>
      <c r="D43" s="558">
        <f>D40-F40</f>
        <v>7285902.6400000006</v>
      </c>
      <c r="E43" s="559"/>
      <c r="F43" s="543">
        <f>G43+H43+I43+J43+K43+L43+M43+N43+O43+P43+Q43+R43</f>
        <v>0</v>
      </c>
      <c r="G43" s="544"/>
      <c r="H43" s="544"/>
      <c r="I43" s="544"/>
      <c r="J43" s="545"/>
      <c r="K43" s="545"/>
      <c r="L43" s="545"/>
      <c r="M43" s="545"/>
      <c r="N43" s="546"/>
      <c r="O43" s="546"/>
      <c r="P43" s="545"/>
      <c r="Q43" s="545"/>
      <c r="R43" s="544"/>
      <c r="S43" s="290"/>
    </row>
    <row r="44" spans="1:26" ht="15.75" customHeight="1">
      <c r="A44" s="189"/>
      <c r="B44" s="189"/>
      <c r="C44" s="189"/>
      <c r="D44" s="560"/>
      <c r="E44" s="189"/>
      <c r="F44" s="189"/>
      <c r="G44" s="289"/>
      <c r="H44" s="289"/>
      <c r="I44" s="289"/>
      <c r="J44" s="289"/>
      <c r="K44" s="289"/>
      <c r="L44" s="289"/>
      <c r="M44" s="289"/>
      <c r="N44" s="2"/>
      <c r="O44" s="2"/>
      <c r="P44" s="289"/>
      <c r="Q44" s="289"/>
      <c r="R44" s="288"/>
      <c r="S44" s="290"/>
    </row>
    <row r="45" spans="1:26" ht="15.75" customHeight="1">
      <c r="A45" s="189"/>
      <c r="B45" s="189"/>
      <c r="C45" s="189"/>
      <c r="D45" s="560"/>
      <c r="E45" s="189"/>
      <c r="F45" s="561"/>
      <c r="G45" s="289"/>
      <c r="H45" s="289"/>
      <c r="I45" s="289"/>
      <c r="J45" s="289"/>
      <c r="K45" s="289"/>
      <c r="L45" s="289"/>
      <c r="M45" s="289"/>
      <c r="N45" s="2"/>
      <c r="O45" s="2"/>
      <c r="P45" s="289"/>
      <c r="Q45" s="289"/>
      <c r="R45" s="288"/>
      <c r="S45" s="290"/>
    </row>
    <row r="46" spans="1:26" ht="15.75" customHeight="1">
      <c r="A46" s="189"/>
      <c r="B46" s="189"/>
      <c r="C46" s="189"/>
      <c r="D46" s="560"/>
      <c r="E46" s="189"/>
      <c r="F46" s="189"/>
      <c r="G46" s="289"/>
      <c r="H46" s="289"/>
      <c r="I46" s="289"/>
      <c r="J46" s="289"/>
      <c r="K46" s="289"/>
      <c r="L46" s="289"/>
      <c r="M46" s="289"/>
      <c r="N46" s="289"/>
      <c r="O46" s="2"/>
      <c r="P46" s="289"/>
      <c r="Q46" s="289"/>
      <c r="R46" s="288"/>
      <c r="S46" s="290"/>
    </row>
    <row r="47" spans="1:26" ht="15.75" customHeight="1">
      <c r="A47" s="189"/>
      <c r="B47" s="189"/>
      <c r="C47" s="189"/>
      <c r="D47" s="560"/>
      <c r="E47" s="189"/>
      <c r="F47" s="189"/>
      <c r="G47" s="289"/>
      <c r="H47" s="289"/>
      <c r="I47" s="289"/>
      <c r="J47" s="289"/>
      <c r="K47" s="289"/>
      <c r="L47" s="289"/>
      <c r="M47" s="289"/>
      <c r="N47" s="289"/>
      <c r="O47" s="2"/>
      <c r="P47" s="289"/>
      <c r="Q47" s="289"/>
      <c r="R47" s="288"/>
      <c r="S47" s="290"/>
    </row>
    <row r="48" spans="1:26" ht="15.75" customHeight="1">
      <c r="A48" s="189"/>
      <c r="B48" s="189"/>
      <c r="C48" s="189"/>
      <c r="D48" s="560"/>
      <c r="E48" s="189"/>
      <c r="F48" s="189"/>
      <c r="G48" s="289"/>
      <c r="H48" s="289"/>
      <c r="I48" s="289"/>
      <c r="J48" s="289"/>
      <c r="K48" s="289"/>
      <c r="L48" s="289"/>
      <c r="M48" s="289"/>
      <c r="N48" s="289"/>
      <c r="O48" s="2"/>
      <c r="P48" s="289"/>
      <c r="Q48" s="289"/>
      <c r="R48" s="288"/>
      <c r="S48" s="290"/>
    </row>
    <row r="49" spans="1:19" ht="15.75" customHeight="1">
      <c r="A49" s="189"/>
      <c r="B49" s="189"/>
      <c r="C49" s="189"/>
      <c r="D49" s="560"/>
      <c r="E49" s="189"/>
      <c r="F49" s="189"/>
      <c r="G49" s="289"/>
      <c r="H49" s="289"/>
      <c r="I49" s="289"/>
      <c r="J49" s="289"/>
      <c r="K49" s="289"/>
      <c r="L49" s="289"/>
      <c r="M49" s="289"/>
      <c r="N49" s="289"/>
      <c r="O49" s="2"/>
      <c r="P49" s="289"/>
      <c r="Q49" s="289"/>
      <c r="R49" s="288"/>
      <c r="S49" s="290"/>
    </row>
    <row r="50" spans="1:19" ht="15.75" customHeight="1">
      <c r="A50" s="189"/>
      <c r="B50" s="189"/>
      <c r="C50" s="189"/>
      <c r="D50" s="560"/>
      <c r="E50" s="189"/>
      <c r="F50" s="189"/>
      <c r="G50" s="289"/>
      <c r="H50" s="289"/>
      <c r="I50" s="289"/>
      <c r="J50" s="289"/>
      <c r="K50" s="289"/>
      <c r="L50" s="289"/>
      <c r="M50" s="289"/>
      <c r="N50" s="289"/>
      <c r="O50" s="2"/>
      <c r="P50" s="289"/>
      <c r="Q50" s="289"/>
      <c r="R50" s="288"/>
      <c r="S50" s="290"/>
    </row>
    <row r="51" spans="1:19" ht="15.75" customHeight="1">
      <c r="A51" s="189"/>
      <c r="B51" s="189"/>
      <c r="C51" s="189"/>
      <c r="D51" s="560"/>
      <c r="E51" s="189"/>
      <c r="F51" s="189"/>
      <c r="G51" s="289"/>
      <c r="H51" s="289"/>
      <c r="I51" s="289"/>
      <c r="J51" s="289"/>
      <c r="K51" s="289"/>
      <c r="L51" s="289"/>
      <c r="M51" s="289"/>
      <c r="N51" s="289"/>
      <c r="O51" s="2"/>
      <c r="P51" s="289"/>
      <c r="Q51" s="289"/>
      <c r="R51" s="288"/>
      <c r="S51" s="290"/>
    </row>
    <row r="52" spans="1:19" ht="15.75" customHeight="1">
      <c r="A52" s="189"/>
      <c r="B52" s="189"/>
      <c r="C52" s="189"/>
      <c r="D52" s="560"/>
      <c r="E52" s="189"/>
      <c r="F52" s="189"/>
      <c r="G52" s="289"/>
      <c r="H52" s="289"/>
      <c r="I52" s="289"/>
      <c r="J52" s="289"/>
      <c r="K52" s="289"/>
      <c r="L52" s="289"/>
      <c r="M52" s="289"/>
      <c r="N52" s="289"/>
      <c r="O52" s="2"/>
      <c r="P52" s="289"/>
      <c r="Q52" s="289"/>
      <c r="R52" s="288"/>
      <c r="S52" s="290"/>
    </row>
    <row r="53" spans="1:19" ht="15.75" customHeight="1">
      <c r="A53" s="189"/>
      <c r="B53" s="189"/>
      <c r="C53" s="189"/>
      <c r="D53" s="560"/>
      <c r="E53" s="189"/>
      <c r="F53" s="189"/>
      <c r="G53" s="289"/>
      <c r="H53" s="289"/>
      <c r="I53" s="289"/>
      <c r="J53" s="289"/>
      <c r="K53" s="289"/>
      <c r="L53" s="289"/>
      <c r="M53" s="289"/>
      <c r="N53" s="289"/>
      <c r="O53" s="2"/>
      <c r="P53" s="289"/>
      <c r="Q53" s="289"/>
      <c r="R53" s="288"/>
      <c r="S53" s="290"/>
    </row>
    <row r="54" spans="1:19" ht="15.75" customHeight="1">
      <c r="A54" s="189"/>
      <c r="B54" s="189"/>
      <c r="C54" s="189"/>
      <c r="D54" s="560"/>
      <c r="E54" s="189"/>
      <c r="F54" s="189"/>
      <c r="G54" s="289"/>
      <c r="H54" s="289"/>
      <c r="I54" s="289"/>
      <c r="J54" s="289"/>
      <c r="K54" s="289"/>
      <c r="L54" s="289"/>
      <c r="M54" s="289"/>
      <c r="N54" s="289"/>
      <c r="O54" s="2"/>
      <c r="P54" s="289"/>
      <c r="Q54" s="289"/>
      <c r="R54" s="288"/>
      <c r="S54" s="290"/>
    </row>
    <row r="55" spans="1:19" ht="15.75" customHeight="1">
      <c r="A55" s="189"/>
      <c r="B55" s="189"/>
      <c r="C55" s="189"/>
      <c r="D55" s="560"/>
      <c r="E55" s="189"/>
      <c r="F55" s="189"/>
      <c r="G55" s="289"/>
      <c r="H55" s="289"/>
      <c r="I55" s="289"/>
      <c r="J55" s="289"/>
      <c r="K55" s="289"/>
      <c r="L55" s="289"/>
      <c r="M55" s="289"/>
      <c r="N55" s="289"/>
      <c r="O55" s="2"/>
      <c r="P55" s="289"/>
      <c r="Q55" s="289"/>
      <c r="R55" s="288"/>
      <c r="S55" s="290"/>
    </row>
    <row r="56" spans="1:19" ht="15.75" customHeight="1">
      <c r="A56" s="189"/>
      <c r="B56" s="189"/>
      <c r="C56" s="189"/>
      <c r="D56" s="560"/>
      <c r="E56" s="189"/>
      <c r="F56" s="189"/>
      <c r="G56" s="289"/>
      <c r="H56" s="289"/>
      <c r="I56" s="289"/>
      <c r="J56" s="289"/>
      <c r="K56" s="289"/>
      <c r="L56" s="289"/>
      <c r="M56" s="289"/>
      <c r="N56" s="289"/>
      <c r="O56" s="2"/>
      <c r="P56" s="289"/>
      <c r="Q56" s="289"/>
      <c r="R56" s="288"/>
      <c r="S56" s="290"/>
    </row>
    <row r="57" spans="1:19" ht="15.75" customHeight="1">
      <c r="A57" s="189"/>
      <c r="B57" s="189"/>
      <c r="C57" s="189"/>
      <c r="D57" s="560"/>
      <c r="E57" s="189"/>
      <c r="F57" s="189"/>
      <c r="G57" s="289"/>
      <c r="H57" s="289"/>
      <c r="I57" s="289"/>
      <c r="J57" s="289"/>
      <c r="K57" s="289"/>
      <c r="L57" s="289"/>
      <c r="M57" s="289"/>
      <c r="N57" s="289"/>
      <c r="O57" s="2"/>
      <c r="P57" s="289"/>
      <c r="Q57" s="289"/>
      <c r="R57" s="288"/>
      <c r="S57" s="290"/>
    </row>
    <row r="58" spans="1:19" ht="15.75" customHeight="1">
      <c r="A58" s="189"/>
      <c r="B58" s="189"/>
      <c r="C58" s="189"/>
      <c r="D58" s="560"/>
      <c r="E58" s="189"/>
      <c r="F58" s="189"/>
      <c r="G58" s="289"/>
      <c r="H58" s="289"/>
      <c r="I58" s="289"/>
      <c r="J58" s="289"/>
      <c r="K58" s="289"/>
      <c r="L58" s="289"/>
      <c r="M58" s="289"/>
      <c r="N58" s="289"/>
      <c r="O58" s="2"/>
      <c r="P58" s="289"/>
      <c r="Q58" s="289"/>
      <c r="R58" s="288"/>
      <c r="S58" s="290"/>
    </row>
    <row r="59" spans="1:19" ht="15.75" customHeight="1">
      <c r="A59" s="189"/>
      <c r="B59" s="189"/>
      <c r="C59" s="189"/>
      <c r="D59" s="560"/>
      <c r="E59" s="189"/>
      <c r="F59" s="189"/>
      <c r="G59" s="289"/>
      <c r="H59" s="289"/>
      <c r="I59" s="289"/>
      <c r="J59" s="289"/>
      <c r="K59" s="289"/>
      <c r="L59" s="289"/>
      <c r="M59" s="289"/>
      <c r="N59" s="289"/>
      <c r="O59" s="2"/>
      <c r="P59" s="289"/>
      <c r="Q59" s="289"/>
      <c r="R59" s="288"/>
      <c r="S59" s="290"/>
    </row>
    <row r="60" spans="1:19" ht="15.75" customHeight="1">
      <c r="A60" s="189"/>
      <c r="B60" s="189"/>
      <c r="C60" s="189"/>
      <c r="D60" s="560"/>
      <c r="E60" s="189"/>
      <c r="F60" s="189"/>
      <c r="G60" s="289"/>
      <c r="H60" s="289"/>
      <c r="I60" s="289"/>
      <c r="J60" s="289"/>
      <c r="K60" s="289"/>
      <c r="L60" s="289"/>
      <c r="M60" s="289"/>
      <c r="N60" s="289"/>
      <c r="O60" s="2"/>
      <c r="P60" s="289"/>
      <c r="Q60" s="289"/>
      <c r="R60" s="288"/>
      <c r="S60" s="290"/>
    </row>
    <row r="61" spans="1:19" ht="15.75" customHeight="1">
      <c r="A61" s="189"/>
      <c r="B61" s="189"/>
      <c r="C61" s="189"/>
      <c r="D61" s="560"/>
      <c r="E61" s="189"/>
      <c r="F61" s="189"/>
      <c r="G61" s="289"/>
      <c r="H61" s="289"/>
      <c r="I61" s="289"/>
      <c r="J61" s="289"/>
      <c r="K61" s="289"/>
      <c r="L61" s="289"/>
      <c r="M61" s="289"/>
      <c r="N61" s="289"/>
      <c r="O61" s="2"/>
      <c r="P61" s="289"/>
      <c r="Q61" s="289"/>
      <c r="R61" s="288"/>
      <c r="S61" s="290"/>
    </row>
    <row r="62" spans="1:19" ht="15.75" customHeight="1">
      <c r="A62" s="189"/>
      <c r="B62" s="189"/>
      <c r="C62" s="189"/>
      <c r="D62" s="560"/>
      <c r="E62" s="189"/>
      <c r="F62" s="189"/>
      <c r="G62" s="289"/>
      <c r="H62" s="289"/>
      <c r="I62" s="289"/>
      <c r="J62" s="289"/>
      <c r="K62" s="289"/>
      <c r="L62" s="289"/>
      <c r="M62" s="289"/>
      <c r="N62" s="289"/>
      <c r="O62" s="2"/>
      <c r="P62" s="289"/>
      <c r="Q62" s="289"/>
      <c r="R62" s="288"/>
      <c r="S62" s="290"/>
    </row>
    <row r="63" spans="1:19" ht="15.75" customHeight="1">
      <c r="A63" s="189"/>
      <c r="B63" s="189"/>
      <c r="C63" s="189"/>
      <c r="D63" s="560"/>
      <c r="E63" s="189"/>
      <c r="F63" s="189"/>
      <c r="G63" s="289"/>
      <c r="H63" s="289"/>
      <c r="I63" s="289"/>
      <c r="J63" s="289"/>
      <c r="K63" s="289"/>
      <c r="L63" s="289"/>
      <c r="M63" s="289"/>
      <c r="N63" s="289"/>
      <c r="O63" s="2"/>
      <c r="P63" s="289"/>
      <c r="Q63" s="289"/>
      <c r="R63" s="288"/>
      <c r="S63" s="290"/>
    </row>
    <row r="64" spans="1:19" ht="15.75" customHeight="1">
      <c r="A64" s="189"/>
      <c r="B64" s="189"/>
      <c r="C64" s="189"/>
      <c r="D64" s="560"/>
      <c r="E64" s="189"/>
      <c r="F64" s="189"/>
      <c r="G64" s="289"/>
      <c r="H64" s="289"/>
      <c r="I64" s="289"/>
      <c r="J64" s="289"/>
      <c r="K64" s="289"/>
      <c r="L64" s="289"/>
      <c r="M64" s="289"/>
      <c r="N64" s="289"/>
      <c r="O64" s="2"/>
      <c r="P64" s="289"/>
      <c r="Q64" s="289"/>
      <c r="R64" s="288"/>
      <c r="S64" s="290"/>
    </row>
    <row r="65" spans="1:19" ht="15.75" customHeight="1">
      <c r="A65" s="189"/>
      <c r="B65" s="189"/>
      <c r="C65" s="189"/>
      <c r="D65" s="560"/>
      <c r="E65" s="189"/>
      <c r="F65" s="189"/>
      <c r="G65" s="289"/>
      <c r="H65" s="289"/>
      <c r="I65" s="289"/>
      <c r="J65" s="289"/>
      <c r="K65" s="289"/>
      <c r="L65" s="289"/>
      <c r="M65" s="289"/>
      <c r="N65" s="289"/>
      <c r="O65" s="2"/>
      <c r="P65" s="289"/>
      <c r="Q65" s="289"/>
      <c r="R65" s="288"/>
      <c r="S65" s="290"/>
    </row>
    <row r="66" spans="1:19" ht="15.75" customHeight="1">
      <c r="A66" s="189"/>
      <c r="B66" s="189"/>
      <c r="C66" s="189"/>
      <c r="D66" s="560"/>
      <c r="E66" s="189"/>
      <c r="F66" s="189"/>
      <c r="G66" s="289"/>
      <c r="H66" s="289"/>
      <c r="I66" s="289"/>
      <c r="J66" s="289"/>
      <c r="K66" s="289"/>
      <c r="L66" s="289"/>
      <c r="M66" s="289"/>
      <c r="N66" s="289"/>
      <c r="O66" s="2"/>
      <c r="P66" s="289"/>
      <c r="Q66" s="289"/>
      <c r="R66" s="288"/>
      <c r="S66" s="290"/>
    </row>
    <row r="67" spans="1:19" ht="15.75" customHeight="1">
      <c r="A67" s="189"/>
      <c r="B67" s="189"/>
      <c r="C67" s="189"/>
      <c r="D67" s="560"/>
      <c r="E67" s="189"/>
      <c r="F67" s="189"/>
      <c r="G67" s="289"/>
      <c r="H67" s="289"/>
      <c r="I67" s="289"/>
      <c r="J67" s="289"/>
      <c r="K67" s="289"/>
      <c r="L67" s="289"/>
      <c r="M67" s="289"/>
      <c r="N67" s="289"/>
      <c r="O67" s="2"/>
      <c r="P67" s="289"/>
      <c r="Q67" s="289"/>
      <c r="R67" s="288"/>
      <c r="S67" s="290"/>
    </row>
    <row r="68" spans="1:19" ht="15.75" customHeight="1">
      <c r="A68" s="189"/>
      <c r="B68" s="189"/>
      <c r="C68" s="189"/>
      <c r="D68" s="560"/>
      <c r="E68" s="189"/>
      <c r="F68" s="189"/>
      <c r="G68" s="289"/>
      <c r="H68" s="289"/>
      <c r="I68" s="289"/>
      <c r="J68" s="289"/>
      <c r="K68" s="289"/>
      <c r="L68" s="289"/>
      <c r="M68" s="289"/>
      <c r="N68" s="289"/>
      <c r="O68" s="2"/>
      <c r="P68" s="289"/>
      <c r="Q68" s="289"/>
      <c r="R68" s="288"/>
      <c r="S68" s="290"/>
    </row>
    <row r="69" spans="1:19" ht="15.75" customHeight="1">
      <c r="A69" s="189"/>
      <c r="B69" s="189"/>
      <c r="C69" s="189"/>
      <c r="D69" s="560"/>
      <c r="E69" s="189"/>
      <c r="F69" s="189"/>
      <c r="G69" s="289"/>
      <c r="H69" s="289"/>
      <c r="I69" s="289"/>
      <c r="J69" s="289"/>
      <c r="K69" s="289"/>
      <c r="L69" s="289"/>
      <c r="M69" s="289"/>
      <c r="N69" s="289"/>
      <c r="O69" s="2"/>
      <c r="P69" s="289"/>
      <c r="Q69" s="289"/>
      <c r="R69" s="288"/>
      <c r="S69" s="290"/>
    </row>
    <row r="70" spans="1:19" ht="15.75" customHeight="1">
      <c r="A70" s="189"/>
      <c r="B70" s="189"/>
      <c r="C70" s="189"/>
      <c r="D70" s="560"/>
      <c r="E70" s="189"/>
      <c r="F70" s="189"/>
      <c r="G70" s="289"/>
      <c r="H70" s="289"/>
      <c r="I70" s="289"/>
      <c r="J70" s="289"/>
      <c r="K70" s="289"/>
      <c r="L70" s="289"/>
      <c r="M70" s="289"/>
      <c r="N70" s="289"/>
      <c r="O70" s="2"/>
      <c r="P70" s="289"/>
      <c r="Q70" s="289"/>
      <c r="R70" s="288"/>
      <c r="S70" s="290"/>
    </row>
    <row r="71" spans="1:19" ht="15.75" customHeight="1">
      <c r="A71" s="189"/>
      <c r="B71" s="189"/>
      <c r="C71" s="189"/>
      <c r="D71" s="560"/>
      <c r="E71" s="189"/>
      <c r="F71" s="189"/>
      <c r="G71" s="289"/>
      <c r="H71" s="289"/>
      <c r="I71" s="289"/>
      <c r="J71" s="289"/>
      <c r="K71" s="289"/>
      <c r="L71" s="289"/>
      <c r="M71" s="289"/>
      <c r="N71" s="289"/>
      <c r="O71" s="2"/>
      <c r="P71" s="289"/>
      <c r="Q71" s="289"/>
      <c r="R71" s="288"/>
      <c r="S71" s="290"/>
    </row>
    <row r="72" spans="1:19" ht="15.75" customHeight="1">
      <c r="A72" s="189"/>
      <c r="B72" s="189"/>
      <c r="C72" s="189"/>
      <c r="D72" s="560"/>
      <c r="E72" s="189"/>
      <c r="F72" s="189"/>
      <c r="G72" s="289"/>
      <c r="H72" s="289"/>
      <c r="I72" s="289"/>
      <c r="J72" s="289"/>
      <c r="K72" s="289"/>
      <c r="L72" s="289"/>
      <c r="M72" s="289"/>
      <c r="N72" s="289"/>
      <c r="O72" s="2"/>
      <c r="P72" s="289"/>
      <c r="Q72" s="289"/>
      <c r="R72" s="288"/>
      <c r="S72" s="290"/>
    </row>
    <row r="73" spans="1:19" ht="15.75" customHeight="1">
      <c r="A73" s="189"/>
      <c r="B73" s="189"/>
      <c r="C73" s="189"/>
      <c r="D73" s="560"/>
      <c r="E73" s="189"/>
      <c r="F73" s="189"/>
      <c r="G73" s="289"/>
      <c r="H73" s="289"/>
      <c r="I73" s="289"/>
      <c r="J73" s="289"/>
      <c r="K73" s="289"/>
      <c r="L73" s="289"/>
      <c r="M73" s="289"/>
      <c r="N73" s="289"/>
      <c r="O73" s="2"/>
      <c r="P73" s="289"/>
      <c r="Q73" s="289"/>
      <c r="R73" s="288"/>
      <c r="S73" s="290"/>
    </row>
    <row r="74" spans="1:19" ht="15.75" customHeight="1">
      <c r="A74" s="189"/>
      <c r="B74" s="189"/>
      <c r="C74" s="189"/>
      <c r="D74" s="560"/>
      <c r="E74" s="189"/>
      <c r="F74" s="189"/>
      <c r="G74" s="289"/>
      <c r="H74" s="289"/>
      <c r="I74" s="289"/>
      <c r="J74" s="289"/>
      <c r="K74" s="289"/>
      <c r="L74" s="289"/>
      <c r="M74" s="289"/>
      <c r="N74" s="289"/>
      <c r="O74" s="2"/>
      <c r="P74" s="289"/>
      <c r="Q74" s="289"/>
      <c r="R74" s="288"/>
      <c r="S74" s="290"/>
    </row>
    <row r="75" spans="1:19" ht="15.75" customHeight="1">
      <c r="A75" s="189"/>
      <c r="B75" s="189"/>
      <c r="C75" s="189"/>
      <c r="D75" s="560"/>
      <c r="E75" s="189"/>
      <c r="F75" s="189"/>
      <c r="G75" s="289"/>
      <c r="H75" s="289"/>
      <c r="I75" s="289"/>
      <c r="J75" s="289"/>
      <c r="K75" s="289"/>
      <c r="L75" s="289"/>
      <c r="M75" s="289"/>
      <c r="N75" s="289"/>
      <c r="O75" s="2"/>
      <c r="P75" s="289"/>
      <c r="Q75" s="289"/>
      <c r="R75" s="288"/>
      <c r="S75" s="290"/>
    </row>
    <row r="76" spans="1:19" ht="15.75" customHeight="1">
      <c r="A76" s="189"/>
      <c r="B76" s="189"/>
      <c r="C76" s="189"/>
      <c r="D76" s="560"/>
      <c r="E76" s="189"/>
      <c r="F76" s="189"/>
      <c r="G76" s="289"/>
      <c r="H76" s="289"/>
      <c r="I76" s="289"/>
      <c r="J76" s="289"/>
      <c r="K76" s="289"/>
      <c r="L76" s="289"/>
      <c r="M76" s="289"/>
      <c r="N76" s="289"/>
      <c r="O76" s="2"/>
      <c r="P76" s="289"/>
      <c r="Q76" s="289"/>
      <c r="R76" s="288"/>
      <c r="S76" s="290"/>
    </row>
    <row r="77" spans="1:19" ht="15.75" customHeight="1">
      <c r="A77" s="189"/>
      <c r="B77" s="189"/>
      <c r="C77" s="189"/>
      <c r="D77" s="560"/>
      <c r="E77" s="189"/>
      <c r="F77" s="189"/>
      <c r="G77" s="289"/>
      <c r="H77" s="289"/>
      <c r="I77" s="289"/>
      <c r="J77" s="289"/>
      <c r="K77" s="289"/>
      <c r="L77" s="289"/>
      <c r="M77" s="289"/>
      <c r="N77" s="289"/>
      <c r="O77" s="2"/>
      <c r="P77" s="289"/>
      <c r="Q77" s="289"/>
      <c r="R77" s="288"/>
      <c r="S77" s="290"/>
    </row>
    <row r="78" spans="1:19" ht="15.75" customHeight="1">
      <c r="A78" s="189"/>
      <c r="B78" s="189"/>
      <c r="C78" s="189"/>
      <c r="D78" s="560"/>
      <c r="E78" s="189"/>
      <c r="F78" s="189"/>
      <c r="G78" s="289"/>
      <c r="H78" s="289"/>
      <c r="I78" s="289"/>
      <c r="J78" s="289"/>
      <c r="K78" s="289"/>
      <c r="L78" s="289"/>
      <c r="M78" s="289"/>
      <c r="N78" s="289"/>
      <c r="O78" s="2"/>
      <c r="P78" s="289"/>
      <c r="Q78" s="289"/>
      <c r="R78" s="288"/>
      <c r="S78" s="290"/>
    </row>
    <row r="79" spans="1:19" ht="15.75" customHeight="1">
      <c r="A79" s="189"/>
      <c r="B79" s="189"/>
      <c r="C79" s="189"/>
      <c r="D79" s="560"/>
      <c r="E79" s="189"/>
      <c r="F79" s="189"/>
      <c r="G79" s="289"/>
      <c r="H79" s="289"/>
      <c r="I79" s="289"/>
      <c r="J79" s="289"/>
      <c r="K79" s="289"/>
      <c r="L79" s="289"/>
      <c r="M79" s="289"/>
      <c r="N79" s="289"/>
      <c r="O79" s="2"/>
      <c r="P79" s="289"/>
      <c r="Q79" s="289"/>
      <c r="R79" s="288"/>
      <c r="S79" s="290"/>
    </row>
    <row r="80" spans="1:19" ht="15.75" customHeight="1">
      <c r="A80" s="189"/>
      <c r="B80" s="189"/>
      <c r="C80" s="189"/>
      <c r="D80" s="560"/>
      <c r="E80" s="189"/>
      <c r="F80" s="189"/>
      <c r="G80" s="289"/>
      <c r="H80" s="289"/>
      <c r="I80" s="289"/>
      <c r="J80" s="289"/>
      <c r="K80" s="289"/>
      <c r="L80" s="289"/>
      <c r="M80" s="289"/>
      <c r="N80" s="289"/>
      <c r="O80" s="2"/>
      <c r="P80" s="289"/>
      <c r="Q80" s="289"/>
      <c r="R80" s="288"/>
      <c r="S80" s="290"/>
    </row>
    <row r="81" spans="1:19" ht="15.75" customHeight="1">
      <c r="A81" s="189"/>
      <c r="B81" s="189"/>
      <c r="C81" s="189"/>
      <c r="D81" s="560"/>
      <c r="E81" s="189"/>
      <c r="F81" s="189"/>
      <c r="G81" s="289"/>
      <c r="H81" s="289"/>
      <c r="I81" s="289"/>
      <c r="J81" s="289"/>
      <c r="K81" s="289"/>
      <c r="L81" s="289"/>
      <c r="M81" s="289"/>
      <c r="N81" s="289"/>
      <c r="O81" s="2"/>
      <c r="P81" s="289"/>
      <c r="Q81" s="289"/>
      <c r="R81" s="288"/>
      <c r="S81" s="290"/>
    </row>
    <row r="82" spans="1:19" ht="15.75" customHeight="1">
      <c r="A82" s="189"/>
      <c r="B82" s="189"/>
      <c r="C82" s="189"/>
      <c r="D82" s="560"/>
      <c r="E82" s="189"/>
      <c r="F82" s="189"/>
      <c r="G82" s="289"/>
      <c r="H82" s="289"/>
      <c r="I82" s="289"/>
      <c r="J82" s="289"/>
      <c r="K82" s="289"/>
      <c r="L82" s="289"/>
      <c r="M82" s="289"/>
      <c r="N82" s="289"/>
      <c r="O82" s="2"/>
      <c r="P82" s="289"/>
      <c r="Q82" s="289"/>
      <c r="R82" s="288"/>
      <c r="S82" s="290"/>
    </row>
    <row r="83" spans="1:19" ht="15.75" customHeight="1">
      <c r="A83" s="189"/>
      <c r="B83" s="189"/>
      <c r="C83" s="189"/>
      <c r="D83" s="560"/>
      <c r="E83" s="189"/>
      <c r="F83" s="189"/>
      <c r="G83" s="289"/>
      <c r="H83" s="289"/>
      <c r="I83" s="289"/>
      <c r="J83" s="289"/>
      <c r="K83" s="289"/>
      <c r="L83" s="289"/>
      <c r="M83" s="289"/>
      <c r="N83" s="289"/>
      <c r="O83" s="2"/>
      <c r="P83" s="289"/>
      <c r="Q83" s="289"/>
      <c r="R83" s="288"/>
      <c r="S83" s="290"/>
    </row>
    <row r="84" spans="1:19" ht="15.75" customHeight="1">
      <c r="A84" s="189"/>
      <c r="B84" s="189"/>
      <c r="C84" s="189"/>
      <c r="D84" s="560"/>
      <c r="E84" s="189"/>
      <c r="F84" s="189"/>
      <c r="G84" s="289"/>
      <c r="H84" s="289"/>
      <c r="I84" s="289"/>
      <c r="J84" s="289"/>
      <c r="K84" s="289"/>
      <c r="L84" s="289"/>
      <c r="M84" s="289"/>
      <c r="N84" s="289"/>
      <c r="O84" s="2"/>
      <c r="P84" s="289"/>
      <c r="Q84" s="289"/>
      <c r="R84" s="288"/>
      <c r="S84" s="290"/>
    </row>
    <row r="85" spans="1:19" ht="15.75" customHeight="1">
      <c r="A85" s="189"/>
      <c r="B85" s="189"/>
      <c r="C85" s="189"/>
      <c r="D85" s="560"/>
      <c r="E85" s="189"/>
      <c r="F85" s="189"/>
      <c r="G85" s="289"/>
      <c r="H85" s="289"/>
      <c r="I85" s="289"/>
      <c r="J85" s="289"/>
      <c r="K85" s="289"/>
      <c r="L85" s="289"/>
      <c r="M85" s="289"/>
      <c r="N85" s="289"/>
      <c r="O85" s="2"/>
      <c r="P85" s="289"/>
      <c r="Q85" s="289"/>
      <c r="R85" s="288"/>
      <c r="S85" s="290"/>
    </row>
    <row r="86" spans="1:19" ht="15.75" customHeight="1">
      <c r="A86" s="189"/>
      <c r="B86" s="189"/>
      <c r="C86" s="189"/>
      <c r="D86" s="560"/>
      <c r="E86" s="189"/>
      <c r="F86" s="189"/>
      <c r="G86" s="289"/>
      <c r="H86" s="289"/>
      <c r="I86" s="289"/>
      <c r="J86" s="289"/>
      <c r="K86" s="289"/>
      <c r="L86" s="289"/>
      <c r="M86" s="289"/>
      <c r="N86" s="289"/>
      <c r="O86" s="2"/>
      <c r="P86" s="289"/>
      <c r="Q86" s="289"/>
      <c r="R86" s="288"/>
      <c r="S86" s="290"/>
    </row>
    <row r="87" spans="1:19" ht="15.75" customHeight="1">
      <c r="A87" s="189"/>
      <c r="B87" s="189"/>
      <c r="C87" s="189"/>
      <c r="D87" s="560"/>
      <c r="E87" s="189"/>
      <c r="F87" s="189"/>
      <c r="G87" s="289"/>
      <c r="H87" s="289"/>
      <c r="I87" s="289"/>
      <c r="J87" s="289"/>
      <c r="K87" s="289"/>
      <c r="L87" s="289"/>
      <c r="M87" s="289"/>
      <c r="N87" s="289"/>
      <c r="O87" s="2"/>
      <c r="P87" s="289"/>
      <c r="Q87" s="289"/>
      <c r="R87" s="288"/>
      <c r="S87" s="290"/>
    </row>
    <row r="88" spans="1:19" ht="15.75" customHeight="1">
      <c r="A88" s="189"/>
      <c r="B88" s="189"/>
      <c r="C88" s="189"/>
      <c r="D88" s="560"/>
      <c r="E88" s="189"/>
      <c r="F88" s="189"/>
      <c r="G88" s="289"/>
      <c r="H88" s="289"/>
      <c r="I88" s="289"/>
      <c r="J88" s="289"/>
      <c r="K88" s="289"/>
      <c r="L88" s="289"/>
      <c r="M88" s="289"/>
      <c r="N88" s="289"/>
      <c r="O88" s="2"/>
      <c r="P88" s="289"/>
      <c r="Q88" s="289"/>
      <c r="R88" s="288"/>
      <c r="S88" s="290"/>
    </row>
    <row r="89" spans="1:19" ht="15.75" customHeight="1">
      <c r="A89" s="189"/>
      <c r="B89" s="189"/>
      <c r="C89" s="189"/>
      <c r="D89" s="560"/>
      <c r="E89" s="189"/>
      <c r="F89" s="189"/>
      <c r="G89" s="289"/>
      <c r="H89" s="289"/>
      <c r="I89" s="289"/>
      <c r="J89" s="289"/>
      <c r="K89" s="289"/>
      <c r="L89" s="289"/>
      <c r="M89" s="289"/>
      <c r="N89" s="289"/>
      <c r="O89" s="2"/>
      <c r="P89" s="289"/>
      <c r="Q89" s="289"/>
      <c r="R89" s="288"/>
      <c r="S89" s="290"/>
    </row>
    <row r="90" spans="1:19" ht="15.75" customHeight="1">
      <c r="A90" s="189"/>
      <c r="B90" s="189"/>
      <c r="C90" s="189"/>
      <c r="D90" s="560"/>
      <c r="E90" s="189"/>
      <c r="F90" s="189"/>
      <c r="G90" s="289"/>
      <c r="H90" s="289"/>
      <c r="I90" s="289"/>
      <c r="J90" s="289"/>
      <c r="K90" s="289"/>
      <c r="L90" s="289"/>
      <c r="M90" s="289"/>
      <c r="N90" s="289"/>
      <c r="O90" s="2"/>
      <c r="P90" s="289"/>
      <c r="Q90" s="289"/>
      <c r="R90" s="288"/>
      <c r="S90" s="290"/>
    </row>
    <row r="91" spans="1:19" ht="15.75" customHeight="1">
      <c r="A91" s="189"/>
      <c r="B91" s="189"/>
      <c r="C91" s="189"/>
      <c r="D91" s="560"/>
      <c r="E91" s="189"/>
      <c r="F91" s="189"/>
      <c r="G91" s="289"/>
      <c r="H91" s="289"/>
      <c r="I91" s="289"/>
      <c r="J91" s="289"/>
      <c r="K91" s="289"/>
      <c r="L91" s="289"/>
      <c r="M91" s="289"/>
      <c r="N91" s="289"/>
      <c r="O91" s="2"/>
      <c r="P91" s="289"/>
      <c r="Q91" s="289"/>
      <c r="R91" s="288"/>
      <c r="S91" s="290"/>
    </row>
    <row r="92" spans="1:19" ht="15.75" customHeight="1">
      <c r="A92" s="189"/>
      <c r="B92" s="189"/>
      <c r="C92" s="189"/>
      <c r="D92" s="560"/>
      <c r="E92" s="189"/>
      <c r="F92" s="189"/>
      <c r="G92" s="289"/>
      <c r="H92" s="289"/>
      <c r="I92" s="289"/>
      <c r="J92" s="289"/>
      <c r="K92" s="289"/>
      <c r="L92" s="289"/>
      <c r="M92" s="289"/>
      <c r="N92" s="289"/>
      <c r="O92" s="2"/>
      <c r="P92" s="289"/>
      <c r="Q92" s="289"/>
      <c r="R92" s="288"/>
      <c r="S92" s="290"/>
    </row>
    <row r="93" spans="1:19" ht="15.75" customHeight="1">
      <c r="A93" s="189"/>
      <c r="B93" s="189"/>
      <c r="C93" s="189"/>
      <c r="D93" s="560"/>
      <c r="E93" s="189"/>
      <c r="F93" s="189"/>
      <c r="G93" s="289"/>
      <c r="H93" s="289"/>
      <c r="I93" s="289"/>
      <c r="J93" s="289"/>
      <c r="K93" s="289"/>
      <c r="L93" s="289"/>
      <c r="M93" s="289"/>
      <c r="N93" s="289"/>
      <c r="O93" s="2"/>
      <c r="P93" s="289"/>
      <c r="Q93" s="289"/>
      <c r="R93" s="288"/>
      <c r="S93" s="290"/>
    </row>
    <row r="94" spans="1:19" ht="15.75" customHeight="1">
      <c r="A94" s="189"/>
      <c r="B94" s="189"/>
      <c r="C94" s="189"/>
      <c r="D94" s="560"/>
      <c r="E94" s="189"/>
      <c r="F94" s="189"/>
      <c r="G94" s="289"/>
      <c r="H94" s="289"/>
      <c r="I94" s="289"/>
      <c r="J94" s="289"/>
      <c r="K94" s="289"/>
      <c r="L94" s="289"/>
      <c r="M94" s="289"/>
      <c r="N94" s="289"/>
      <c r="O94" s="2"/>
      <c r="P94" s="289"/>
      <c r="Q94" s="289"/>
      <c r="R94" s="288"/>
      <c r="S94" s="290"/>
    </row>
    <row r="95" spans="1:19" ht="15.75" customHeight="1">
      <c r="A95" s="189"/>
      <c r="B95" s="189"/>
      <c r="C95" s="189"/>
      <c r="D95" s="560"/>
      <c r="E95" s="189"/>
      <c r="F95" s="189"/>
      <c r="G95" s="289"/>
      <c r="H95" s="289"/>
      <c r="I95" s="289"/>
      <c r="J95" s="289"/>
      <c r="K95" s="289"/>
      <c r="L95" s="289"/>
      <c r="M95" s="289"/>
      <c r="N95" s="289"/>
      <c r="O95" s="2"/>
      <c r="P95" s="289"/>
      <c r="Q95" s="289"/>
      <c r="R95" s="288"/>
      <c r="S95" s="290"/>
    </row>
    <row r="96" spans="1:19" ht="15.75" customHeight="1">
      <c r="A96" s="189"/>
      <c r="B96" s="189"/>
      <c r="C96" s="189"/>
      <c r="D96" s="560"/>
      <c r="E96" s="189"/>
      <c r="F96" s="189"/>
      <c r="G96" s="289"/>
      <c r="H96" s="289"/>
      <c r="I96" s="289"/>
      <c r="J96" s="289"/>
      <c r="K96" s="289"/>
      <c r="L96" s="289"/>
      <c r="M96" s="289"/>
      <c r="N96" s="289"/>
      <c r="O96" s="2"/>
      <c r="P96" s="289"/>
      <c r="Q96" s="289"/>
      <c r="R96" s="288"/>
      <c r="S96" s="290"/>
    </row>
    <row r="97" spans="1:19" ht="15.75" customHeight="1">
      <c r="A97" s="189"/>
      <c r="B97" s="189"/>
      <c r="C97" s="189"/>
      <c r="D97" s="560"/>
      <c r="E97" s="189"/>
      <c r="F97" s="189"/>
      <c r="G97" s="289"/>
      <c r="H97" s="289"/>
      <c r="I97" s="289"/>
      <c r="J97" s="289"/>
      <c r="K97" s="289"/>
      <c r="L97" s="289"/>
      <c r="M97" s="289"/>
      <c r="N97" s="289"/>
      <c r="O97" s="2"/>
      <c r="P97" s="289"/>
      <c r="Q97" s="289"/>
      <c r="R97" s="288"/>
      <c r="S97" s="290"/>
    </row>
    <row r="98" spans="1:19" ht="15.75" customHeight="1">
      <c r="A98" s="189"/>
      <c r="B98" s="189"/>
      <c r="C98" s="189"/>
      <c r="D98" s="560"/>
      <c r="E98" s="189"/>
      <c r="F98" s="189"/>
      <c r="G98" s="289"/>
      <c r="H98" s="289"/>
      <c r="I98" s="289"/>
      <c r="J98" s="289"/>
      <c r="K98" s="289"/>
      <c r="L98" s="289"/>
      <c r="M98" s="289"/>
      <c r="N98" s="289"/>
      <c r="O98" s="2"/>
      <c r="P98" s="289"/>
      <c r="Q98" s="289"/>
      <c r="R98" s="288"/>
      <c r="S98" s="290"/>
    </row>
    <row r="99" spans="1:19" ht="15.75" customHeight="1">
      <c r="A99" s="189"/>
      <c r="B99" s="189"/>
      <c r="C99" s="189"/>
      <c r="D99" s="560"/>
      <c r="E99" s="189"/>
      <c r="F99" s="189"/>
      <c r="G99" s="289"/>
      <c r="H99" s="289"/>
      <c r="I99" s="289"/>
      <c r="J99" s="289"/>
      <c r="K99" s="289"/>
      <c r="L99" s="289"/>
      <c r="M99" s="289"/>
      <c r="N99" s="289"/>
      <c r="O99" s="2"/>
      <c r="P99" s="289"/>
      <c r="Q99" s="289"/>
      <c r="R99" s="288"/>
      <c r="S99" s="290"/>
    </row>
    <row r="100" spans="1:19" ht="15.75" customHeight="1">
      <c r="A100" s="189"/>
      <c r="B100" s="189"/>
      <c r="C100" s="189"/>
      <c r="D100" s="560"/>
      <c r="E100" s="189"/>
      <c r="F100" s="189"/>
      <c r="G100" s="289"/>
      <c r="H100" s="289"/>
      <c r="I100" s="289"/>
      <c r="J100" s="289"/>
      <c r="K100" s="289"/>
      <c r="L100" s="289"/>
      <c r="M100" s="289"/>
      <c r="N100" s="289"/>
      <c r="O100" s="2"/>
      <c r="P100" s="289"/>
      <c r="Q100" s="289"/>
      <c r="R100" s="288"/>
      <c r="S100" s="290"/>
    </row>
    <row r="101" spans="1:19" ht="15.75" customHeight="1">
      <c r="A101" s="189"/>
      <c r="B101" s="189"/>
      <c r="C101" s="189"/>
      <c r="D101" s="560"/>
      <c r="E101" s="189"/>
      <c r="F101" s="189"/>
      <c r="G101" s="289"/>
      <c r="H101" s="289"/>
      <c r="I101" s="289"/>
      <c r="J101" s="289"/>
      <c r="K101" s="289"/>
      <c r="L101" s="289"/>
      <c r="M101" s="289"/>
      <c r="N101" s="289"/>
      <c r="O101" s="2"/>
      <c r="P101" s="289"/>
      <c r="Q101" s="289"/>
      <c r="R101" s="288"/>
      <c r="S101" s="290"/>
    </row>
    <row r="102" spans="1:19" ht="15.75" customHeight="1">
      <c r="A102" s="189"/>
      <c r="B102" s="189"/>
      <c r="C102" s="189"/>
      <c r="D102" s="560"/>
      <c r="E102" s="189"/>
      <c r="F102" s="189"/>
      <c r="G102" s="289"/>
      <c r="H102" s="289"/>
      <c r="I102" s="289"/>
      <c r="J102" s="289"/>
      <c r="K102" s="289"/>
      <c r="L102" s="289"/>
      <c r="M102" s="289"/>
      <c r="N102" s="289"/>
      <c r="O102" s="2"/>
      <c r="P102" s="289"/>
      <c r="Q102" s="289"/>
      <c r="R102" s="288"/>
      <c r="S102" s="290"/>
    </row>
    <row r="103" spans="1:19" ht="15.75" customHeight="1">
      <c r="A103" s="189"/>
      <c r="B103" s="189"/>
      <c r="C103" s="189"/>
      <c r="D103" s="560"/>
      <c r="E103" s="189"/>
      <c r="F103" s="189"/>
      <c r="G103" s="289"/>
      <c r="H103" s="289"/>
      <c r="I103" s="289"/>
      <c r="J103" s="289"/>
      <c r="K103" s="289"/>
      <c r="L103" s="289"/>
      <c r="M103" s="289"/>
      <c r="N103" s="289"/>
      <c r="O103" s="2"/>
      <c r="P103" s="289"/>
      <c r="Q103" s="289"/>
      <c r="R103" s="288"/>
      <c r="S103" s="290"/>
    </row>
    <row r="104" spans="1:19" ht="15.75" customHeight="1">
      <c r="A104" s="189"/>
      <c r="B104" s="189"/>
      <c r="C104" s="189"/>
      <c r="D104" s="560"/>
      <c r="E104" s="189"/>
      <c r="F104" s="189"/>
      <c r="G104" s="289"/>
      <c r="H104" s="289"/>
      <c r="I104" s="289"/>
      <c r="J104" s="289"/>
      <c r="K104" s="289"/>
      <c r="L104" s="289"/>
      <c r="M104" s="289"/>
      <c r="N104" s="289"/>
      <c r="O104" s="2"/>
      <c r="P104" s="289"/>
      <c r="Q104" s="289"/>
      <c r="R104" s="288"/>
      <c r="S104" s="290"/>
    </row>
    <row r="105" spans="1:19" ht="15.75" customHeight="1">
      <c r="A105" s="189"/>
      <c r="B105" s="189"/>
      <c r="C105" s="189"/>
      <c r="D105" s="560"/>
      <c r="E105" s="189"/>
      <c r="F105" s="189"/>
      <c r="G105" s="289"/>
      <c r="H105" s="289"/>
      <c r="I105" s="289"/>
      <c r="J105" s="289"/>
      <c r="K105" s="289"/>
      <c r="L105" s="289"/>
      <c r="M105" s="289"/>
      <c r="N105" s="289"/>
      <c r="O105" s="2"/>
      <c r="P105" s="289"/>
      <c r="Q105" s="289"/>
      <c r="R105" s="288"/>
      <c r="S105" s="290"/>
    </row>
    <row r="106" spans="1:19" ht="15.75" customHeight="1">
      <c r="A106" s="189"/>
      <c r="B106" s="189"/>
      <c r="C106" s="189"/>
      <c r="D106" s="560"/>
      <c r="E106" s="189"/>
      <c r="F106" s="189"/>
      <c r="G106" s="289"/>
      <c r="H106" s="289"/>
      <c r="I106" s="289"/>
      <c r="J106" s="289"/>
      <c r="K106" s="289"/>
      <c r="L106" s="289"/>
      <c r="M106" s="289"/>
      <c r="N106" s="289"/>
      <c r="O106" s="2"/>
      <c r="P106" s="289"/>
      <c r="Q106" s="289"/>
      <c r="R106" s="288"/>
      <c r="S106" s="290"/>
    </row>
    <row r="107" spans="1:19" ht="15.75" customHeight="1">
      <c r="A107" s="189"/>
      <c r="B107" s="189"/>
      <c r="C107" s="189"/>
      <c r="D107" s="560"/>
      <c r="E107" s="189"/>
      <c r="F107" s="189"/>
      <c r="G107" s="289"/>
      <c r="H107" s="289"/>
      <c r="I107" s="289"/>
      <c r="J107" s="289"/>
      <c r="K107" s="289"/>
      <c r="L107" s="289"/>
      <c r="M107" s="289"/>
      <c r="N107" s="289"/>
      <c r="O107" s="2"/>
      <c r="P107" s="289"/>
      <c r="Q107" s="289"/>
      <c r="R107" s="288"/>
      <c r="S107" s="290"/>
    </row>
    <row r="108" spans="1:19" ht="15.75" customHeight="1">
      <c r="A108" s="189"/>
      <c r="B108" s="189"/>
      <c r="C108" s="189"/>
      <c r="D108" s="560"/>
      <c r="E108" s="189"/>
      <c r="F108" s="189"/>
      <c r="G108" s="289"/>
      <c r="H108" s="289"/>
      <c r="I108" s="289"/>
      <c r="J108" s="289"/>
      <c r="K108" s="289"/>
      <c r="L108" s="289"/>
      <c r="M108" s="289"/>
      <c r="N108" s="289"/>
      <c r="O108" s="2"/>
      <c r="P108" s="289"/>
      <c r="Q108" s="289"/>
      <c r="R108" s="288"/>
      <c r="S108" s="290"/>
    </row>
    <row r="109" spans="1:19" ht="15.75" customHeight="1">
      <c r="A109" s="189"/>
      <c r="B109" s="189"/>
      <c r="C109" s="189"/>
      <c r="D109" s="560"/>
      <c r="E109" s="189"/>
      <c r="F109" s="189"/>
      <c r="G109" s="289"/>
      <c r="H109" s="289"/>
      <c r="I109" s="289"/>
      <c r="J109" s="289"/>
      <c r="K109" s="289"/>
      <c r="L109" s="289"/>
      <c r="M109" s="289"/>
      <c r="N109" s="289"/>
      <c r="O109" s="2"/>
      <c r="P109" s="289"/>
      <c r="Q109" s="289"/>
      <c r="R109" s="288"/>
      <c r="S109" s="290"/>
    </row>
    <row r="110" spans="1:19" ht="15.75" customHeight="1">
      <c r="A110" s="189"/>
      <c r="B110" s="189"/>
      <c r="C110" s="189"/>
      <c r="D110" s="560"/>
      <c r="E110" s="189"/>
      <c r="F110" s="189"/>
      <c r="G110" s="289"/>
      <c r="H110" s="289"/>
      <c r="I110" s="289"/>
      <c r="J110" s="289"/>
      <c r="K110" s="289"/>
      <c r="L110" s="289"/>
      <c r="M110" s="289"/>
      <c r="N110" s="289"/>
      <c r="O110" s="2"/>
      <c r="P110" s="289"/>
      <c r="Q110" s="289"/>
      <c r="R110" s="288"/>
      <c r="S110" s="290"/>
    </row>
    <row r="111" spans="1:19" ht="15.75" customHeight="1">
      <c r="A111" s="189"/>
      <c r="B111" s="189"/>
      <c r="C111" s="189"/>
      <c r="D111" s="560"/>
      <c r="E111" s="189"/>
      <c r="F111" s="189"/>
      <c r="G111" s="289"/>
      <c r="H111" s="289"/>
      <c r="I111" s="289"/>
      <c r="J111" s="289"/>
      <c r="K111" s="289"/>
      <c r="L111" s="289"/>
      <c r="M111" s="289"/>
      <c r="N111" s="289"/>
      <c r="O111" s="2"/>
      <c r="P111" s="289"/>
      <c r="Q111" s="289"/>
      <c r="R111" s="288"/>
      <c r="S111" s="290"/>
    </row>
    <row r="112" spans="1:19" ht="15.75" customHeight="1">
      <c r="A112" s="189"/>
      <c r="B112" s="189"/>
      <c r="C112" s="189"/>
      <c r="D112" s="560"/>
      <c r="E112" s="189"/>
      <c r="F112" s="189"/>
      <c r="G112" s="289"/>
      <c r="H112" s="289"/>
      <c r="I112" s="289"/>
      <c r="J112" s="289"/>
      <c r="K112" s="289"/>
      <c r="L112" s="289"/>
      <c r="M112" s="289"/>
      <c r="N112" s="289"/>
      <c r="O112" s="2"/>
      <c r="P112" s="289"/>
      <c r="Q112" s="289"/>
      <c r="R112" s="288"/>
      <c r="S112" s="290"/>
    </row>
    <row r="113" spans="1:19" ht="15.75" customHeight="1">
      <c r="A113" s="189"/>
      <c r="B113" s="189"/>
      <c r="C113" s="189"/>
      <c r="D113" s="560"/>
      <c r="E113" s="189"/>
      <c r="F113" s="189"/>
      <c r="G113" s="289"/>
      <c r="H113" s="289"/>
      <c r="I113" s="289"/>
      <c r="J113" s="289"/>
      <c r="K113" s="289"/>
      <c r="L113" s="289"/>
      <c r="M113" s="289"/>
      <c r="N113" s="289"/>
      <c r="O113" s="2"/>
      <c r="P113" s="289"/>
      <c r="Q113" s="289"/>
      <c r="R113" s="288"/>
      <c r="S113" s="290"/>
    </row>
    <row r="114" spans="1:19" ht="15.75" customHeight="1">
      <c r="A114" s="189"/>
      <c r="B114" s="189"/>
      <c r="C114" s="189"/>
      <c r="D114" s="560"/>
      <c r="E114" s="189"/>
      <c r="F114" s="189"/>
      <c r="G114" s="289"/>
      <c r="H114" s="289"/>
      <c r="I114" s="289"/>
      <c r="J114" s="289"/>
      <c r="K114" s="289"/>
      <c r="L114" s="289"/>
      <c r="M114" s="289"/>
      <c r="N114" s="289"/>
      <c r="O114" s="2"/>
      <c r="P114" s="289"/>
      <c r="Q114" s="289"/>
      <c r="R114" s="288"/>
      <c r="S114" s="290"/>
    </row>
    <row r="115" spans="1:19" ht="15.75" customHeight="1">
      <c r="A115" s="189"/>
      <c r="B115" s="189"/>
      <c r="C115" s="189"/>
      <c r="D115" s="560"/>
      <c r="E115" s="189"/>
      <c r="F115" s="189"/>
      <c r="G115" s="289"/>
      <c r="H115" s="289"/>
      <c r="I115" s="289"/>
      <c r="J115" s="289"/>
      <c r="K115" s="289"/>
      <c r="L115" s="289"/>
      <c r="M115" s="289"/>
      <c r="N115" s="289"/>
      <c r="O115" s="2"/>
      <c r="P115" s="289"/>
      <c r="Q115" s="289"/>
      <c r="R115" s="288"/>
      <c r="S115" s="290"/>
    </row>
    <row r="116" spans="1:19" ht="15.75" customHeight="1">
      <c r="A116" s="189"/>
      <c r="B116" s="189"/>
      <c r="C116" s="189"/>
      <c r="D116" s="560"/>
      <c r="E116" s="189"/>
      <c r="F116" s="189"/>
      <c r="G116" s="289"/>
      <c r="H116" s="289"/>
      <c r="I116" s="289"/>
      <c r="J116" s="289"/>
      <c r="K116" s="289"/>
      <c r="L116" s="289"/>
      <c r="M116" s="289"/>
      <c r="N116" s="289"/>
      <c r="O116" s="2"/>
      <c r="P116" s="289"/>
      <c r="Q116" s="289"/>
      <c r="R116" s="288"/>
      <c r="S116" s="290"/>
    </row>
    <row r="117" spans="1:19" ht="15.75" customHeight="1">
      <c r="A117" s="189"/>
      <c r="B117" s="189"/>
      <c r="C117" s="189"/>
      <c r="D117" s="560"/>
      <c r="E117" s="189"/>
      <c r="F117" s="189"/>
      <c r="G117" s="289"/>
      <c r="H117" s="289"/>
      <c r="I117" s="289"/>
      <c r="J117" s="289"/>
      <c r="K117" s="289"/>
      <c r="L117" s="289"/>
      <c r="M117" s="289"/>
      <c r="N117" s="289"/>
      <c r="O117" s="2"/>
      <c r="P117" s="289"/>
      <c r="Q117" s="289"/>
      <c r="R117" s="288"/>
      <c r="S117" s="290"/>
    </row>
    <row r="118" spans="1:19" ht="15.75" customHeight="1">
      <c r="A118" s="189"/>
      <c r="B118" s="189"/>
      <c r="C118" s="189"/>
      <c r="D118" s="560"/>
      <c r="E118" s="189"/>
      <c r="F118" s="189"/>
      <c r="G118" s="289"/>
      <c r="H118" s="289"/>
      <c r="I118" s="289"/>
      <c r="J118" s="289"/>
      <c r="K118" s="289"/>
      <c r="L118" s="289"/>
      <c r="M118" s="289"/>
      <c r="N118" s="289"/>
      <c r="O118" s="2"/>
      <c r="P118" s="289"/>
      <c r="Q118" s="289"/>
      <c r="R118" s="288"/>
      <c r="S118" s="290"/>
    </row>
    <row r="119" spans="1:19" ht="15.75" customHeight="1">
      <c r="A119" s="189"/>
      <c r="B119" s="189"/>
      <c r="C119" s="189"/>
      <c r="D119" s="560"/>
      <c r="E119" s="189"/>
      <c r="F119" s="189"/>
      <c r="G119" s="289"/>
      <c r="H119" s="289"/>
      <c r="I119" s="289"/>
      <c r="J119" s="289"/>
      <c r="K119" s="289"/>
      <c r="L119" s="289"/>
      <c r="M119" s="289"/>
      <c r="N119" s="289"/>
      <c r="O119" s="2"/>
      <c r="P119" s="289"/>
      <c r="Q119" s="289"/>
      <c r="R119" s="288"/>
      <c r="S119" s="290"/>
    </row>
    <row r="120" spans="1:19" ht="15.75" customHeight="1">
      <c r="A120" s="189"/>
      <c r="B120" s="189"/>
      <c r="C120" s="189"/>
      <c r="D120" s="560"/>
      <c r="E120" s="189"/>
      <c r="F120" s="189"/>
      <c r="G120" s="289"/>
      <c r="H120" s="289"/>
      <c r="I120" s="289"/>
      <c r="J120" s="289"/>
      <c r="K120" s="289"/>
      <c r="L120" s="289"/>
      <c r="M120" s="289"/>
      <c r="N120" s="289"/>
      <c r="O120" s="2"/>
      <c r="P120" s="289"/>
      <c r="Q120" s="289"/>
      <c r="R120" s="288"/>
      <c r="S120" s="290"/>
    </row>
    <row r="121" spans="1:19" ht="15.75" customHeight="1">
      <c r="A121" s="189"/>
      <c r="B121" s="189"/>
      <c r="C121" s="189"/>
      <c r="D121" s="560"/>
      <c r="E121" s="189"/>
      <c r="F121" s="189"/>
      <c r="G121" s="289"/>
      <c r="H121" s="289"/>
      <c r="I121" s="289"/>
      <c r="J121" s="289"/>
      <c r="K121" s="289"/>
      <c r="L121" s="289"/>
      <c r="M121" s="289"/>
      <c r="N121" s="289"/>
      <c r="O121" s="2"/>
      <c r="P121" s="289"/>
      <c r="Q121" s="289"/>
      <c r="R121" s="288"/>
      <c r="S121" s="290"/>
    </row>
    <row r="122" spans="1:19" ht="15.75" customHeight="1">
      <c r="A122" s="189"/>
      <c r="B122" s="189"/>
      <c r="C122" s="189"/>
      <c r="D122" s="560"/>
      <c r="E122" s="189"/>
      <c r="F122" s="189"/>
      <c r="G122" s="289"/>
      <c r="H122" s="289"/>
      <c r="I122" s="289"/>
      <c r="J122" s="289"/>
      <c r="K122" s="289"/>
      <c r="L122" s="289"/>
      <c r="M122" s="289"/>
      <c r="N122" s="289"/>
      <c r="O122" s="2"/>
      <c r="P122" s="289"/>
      <c r="Q122" s="289"/>
      <c r="R122" s="288"/>
      <c r="S122" s="290"/>
    </row>
    <row r="123" spans="1:19" ht="15.75" customHeight="1">
      <c r="A123" s="189"/>
      <c r="B123" s="189"/>
      <c r="C123" s="189"/>
      <c r="D123" s="560"/>
      <c r="E123" s="189"/>
      <c r="F123" s="189"/>
      <c r="G123" s="289"/>
      <c r="H123" s="289"/>
      <c r="I123" s="289"/>
      <c r="J123" s="289"/>
      <c r="K123" s="289"/>
      <c r="L123" s="289"/>
      <c r="M123" s="289"/>
      <c r="N123" s="289"/>
      <c r="O123" s="2"/>
      <c r="P123" s="289"/>
      <c r="Q123" s="289"/>
      <c r="R123" s="288"/>
      <c r="S123" s="290"/>
    </row>
    <row r="124" spans="1:19" ht="15.75" customHeight="1">
      <c r="A124" s="189"/>
      <c r="B124" s="189"/>
      <c r="C124" s="189"/>
      <c r="D124" s="560"/>
      <c r="E124" s="189"/>
      <c r="F124" s="189"/>
      <c r="G124" s="289"/>
      <c r="H124" s="289"/>
      <c r="I124" s="289"/>
      <c r="J124" s="289"/>
      <c r="K124" s="289"/>
      <c r="L124" s="289"/>
      <c r="M124" s="289"/>
      <c r="N124" s="289"/>
      <c r="O124" s="2"/>
      <c r="P124" s="289"/>
      <c r="Q124" s="289"/>
      <c r="R124" s="288"/>
      <c r="S124" s="290"/>
    </row>
    <row r="125" spans="1:19" ht="15.75" customHeight="1">
      <c r="A125" s="189"/>
      <c r="B125" s="189"/>
      <c r="C125" s="189"/>
      <c r="D125" s="560"/>
      <c r="E125" s="189"/>
      <c r="F125" s="189"/>
      <c r="G125" s="289"/>
      <c r="H125" s="289"/>
      <c r="I125" s="289"/>
      <c r="J125" s="289"/>
      <c r="K125" s="289"/>
      <c r="L125" s="289"/>
      <c r="M125" s="289"/>
      <c r="N125" s="289"/>
      <c r="O125" s="2"/>
      <c r="P125" s="289"/>
      <c r="Q125" s="289"/>
      <c r="R125" s="288"/>
      <c r="S125" s="290"/>
    </row>
    <row r="126" spans="1:19" ht="15.75" customHeight="1">
      <c r="A126" s="189"/>
      <c r="B126" s="189"/>
      <c r="C126" s="189"/>
      <c r="D126" s="560"/>
      <c r="E126" s="189"/>
      <c r="F126" s="189"/>
      <c r="G126" s="289"/>
      <c r="H126" s="289"/>
      <c r="I126" s="289"/>
      <c r="J126" s="289"/>
      <c r="K126" s="289"/>
      <c r="L126" s="289"/>
      <c r="M126" s="289"/>
      <c r="N126" s="289"/>
      <c r="O126" s="2"/>
      <c r="P126" s="289"/>
      <c r="Q126" s="289"/>
      <c r="R126" s="288"/>
      <c r="S126" s="290"/>
    </row>
    <row r="127" spans="1:19" ht="15.75" customHeight="1">
      <c r="A127" s="189"/>
      <c r="B127" s="189"/>
      <c r="C127" s="189"/>
      <c r="D127" s="560"/>
      <c r="E127" s="189"/>
      <c r="F127" s="189"/>
      <c r="G127" s="289"/>
      <c r="H127" s="289"/>
      <c r="I127" s="289"/>
      <c r="J127" s="289"/>
      <c r="K127" s="289"/>
      <c r="L127" s="289"/>
      <c r="M127" s="289"/>
      <c r="N127" s="289"/>
      <c r="O127" s="2"/>
      <c r="P127" s="289"/>
      <c r="Q127" s="289"/>
      <c r="R127" s="288"/>
      <c r="S127" s="290"/>
    </row>
    <row r="128" spans="1:19" ht="15.75" customHeight="1">
      <c r="A128" s="189"/>
      <c r="B128" s="189"/>
      <c r="C128" s="189"/>
      <c r="D128" s="560"/>
      <c r="E128" s="189"/>
      <c r="F128" s="189"/>
      <c r="G128" s="289"/>
      <c r="H128" s="289"/>
      <c r="I128" s="289"/>
      <c r="J128" s="289"/>
      <c r="K128" s="289"/>
      <c r="L128" s="289"/>
      <c r="M128" s="289"/>
      <c r="N128" s="289"/>
      <c r="O128" s="2"/>
      <c r="P128" s="289"/>
      <c r="Q128" s="289"/>
      <c r="R128" s="288"/>
      <c r="S128" s="290"/>
    </row>
    <row r="129" spans="1:19" ht="15.75" customHeight="1">
      <c r="A129" s="189"/>
      <c r="B129" s="189"/>
      <c r="C129" s="189"/>
      <c r="D129" s="560"/>
      <c r="E129" s="189"/>
      <c r="F129" s="189"/>
      <c r="G129" s="289"/>
      <c r="H129" s="289"/>
      <c r="I129" s="289"/>
      <c r="J129" s="289"/>
      <c r="K129" s="289"/>
      <c r="L129" s="289"/>
      <c r="M129" s="289"/>
      <c r="N129" s="289"/>
      <c r="O129" s="2"/>
      <c r="P129" s="289"/>
      <c r="Q129" s="289"/>
      <c r="R129" s="288"/>
      <c r="S129" s="290"/>
    </row>
    <row r="130" spans="1:19" ht="15.75" customHeight="1">
      <c r="A130" s="189"/>
      <c r="B130" s="189"/>
      <c r="C130" s="189"/>
      <c r="D130" s="560"/>
      <c r="E130" s="189"/>
      <c r="F130" s="189"/>
      <c r="G130" s="289"/>
      <c r="H130" s="289"/>
      <c r="I130" s="289"/>
      <c r="J130" s="289"/>
      <c r="K130" s="289"/>
      <c r="L130" s="289"/>
      <c r="M130" s="289"/>
      <c r="N130" s="289"/>
      <c r="O130" s="2"/>
      <c r="P130" s="289"/>
      <c r="Q130" s="289"/>
      <c r="R130" s="288"/>
      <c r="S130" s="290"/>
    </row>
    <row r="131" spans="1:19" ht="15.75" customHeight="1">
      <c r="A131" s="189"/>
      <c r="B131" s="189"/>
      <c r="C131" s="189"/>
      <c r="D131" s="560"/>
      <c r="E131" s="189"/>
      <c r="F131" s="189"/>
      <c r="G131" s="289"/>
      <c r="H131" s="289"/>
      <c r="I131" s="289"/>
      <c r="J131" s="289"/>
      <c r="K131" s="289"/>
      <c r="L131" s="289"/>
      <c r="M131" s="289"/>
      <c r="N131" s="289"/>
      <c r="O131" s="2"/>
      <c r="P131" s="289"/>
      <c r="Q131" s="289"/>
      <c r="R131" s="288"/>
      <c r="S131" s="290"/>
    </row>
    <row r="132" spans="1:19" ht="15.75" customHeight="1">
      <c r="A132" s="189"/>
      <c r="B132" s="189"/>
      <c r="C132" s="189"/>
      <c r="D132" s="560"/>
      <c r="E132" s="189"/>
      <c r="F132" s="189"/>
      <c r="G132" s="289"/>
      <c r="H132" s="289"/>
      <c r="I132" s="289"/>
      <c r="J132" s="289"/>
      <c r="K132" s="289"/>
      <c r="L132" s="289"/>
      <c r="M132" s="289"/>
      <c r="N132" s="289"/>
      <c r="O132" s="2"/>
      <c r="P132" s="289"/>
      <c r="Q132" s="289"/>
      <c r="R132" s="288"/>
      <c r="S132" s="290"/>
    </row>
    <row r="133" spans="1:19" ht="15.75" customHeight="1">
      <c r="A133" s="189"/>
      <c r="B133" s="189"/>
      <c r="C133" s="189"/>
      <c r="D133" s="560"/>
      <c r="E133" s="189"/>
      <c r="F133" s="189"/>
      <c r="G133" s="289"/>
      <c r="H133" s="289"/>
      <c r="I133" s="289"/>
      <c r="J133" s="289"/>
      <c r="K133" s="289"/>
      <c r="L133" s="289"/>
      <c r="M133" s="289"/>
      <c r="N133" s="289"/>
      <c r="O133" s="2"/>
      <c r="P133" s="289"/>
      <c r="Q133" s="289"/>
      <c r="R133" s="288"/>
      <c r="S133" s="290"/>
    </row>
    <row r="134" spans="1:19" ht="15.75" customHeight="1">
      <c r="A134" s="189"/>
      <c r="B134" s="189"/>
      <c r="C134" s="189"/>
      <c r="D134" s="560"/>
      <c r="E134" s="189"/>
      <c r="F134" s="189"/>
      <c r="G134" s="289"/>
      <c r="H134" s="289"/>
      <c r="I134" s="289"/>
      <c r="J134" s="289"/>
      <c r="K134" s="289"/>
      <c r="L134" s="289"/>
      <c r="M134" s="289"/>
      <c r="N134" s="289"/>
      <c r="O134" s="2"/>
      <c r="P134" s="289"/>
      <c r="Q134" s="289"/>
      <c r="R134" s="288"/>
      <c r="S134" s="290"/>
    </row>
    <row r="135" spans="1:19" ht="15.75" customHeight="1">
      <c r="A135" s="189"/>
      <c r="B135" s="189"/>
      <c r="C135" s="189"/>
      <c r="D135" s="560"/>
      <c r="E135" s="189"/>
      <c r="F135" s="189"/>
      <c r="G135" s="289"/>
      <c r="H135" s="289"/>
      <c r="I135" s="289"/>
      <c r="J135" s="289"/>
      <c r="K135" s="289"/>
      <c r="L135" s="289"/>
      <c r="M135" s="289"/>
      <c r="N135" s="289"/>
      <c r="O135" s="2"/>
      <c r="P135" s="289"/>
      <c r="Q135" s="289"/>
      <c r="R135" s="288"/>
      <c r="S135" s="290"/>
    </row>
    <row r="136" spans="1:19" ht="15.75" customHeight="1">
      <c r="A136" s="562"/>
      <c r="B136" s="189"/>
      <c r="C136" s="189"/>
      <c r="D136" s="273"/>
      <c r="E136" s="189"/>
      <c r="F136" s="189"/>
      <c r="G136" s="289"/>
      <c r="H136" s="289"/>
      <c r="I136" s="289"/>
      <c r="J136" s="289"/>
      <c r="K136" s="289"/>
      <c r="L136" s="2"/>
      <c r="M136" s="289"/>
      <c r="N136" s="289"/>
      <c r="O136" s="289"/>
      <c r="P136" s="289"/>
      <c r="Q136" s="290"/>
      <c r="R136" s="563"/>
      <c r="S136" s="290"/>
    </row>
    <row r="137" spans="1:19" ht="15.75" customHeight="1">
      <c r="A137" s="562"/>
      <c r="B137" s="189"/>
      <c r="C137" s="189"/>
      <c r="D137" s="273"/>
      <c r="E137" s="189"/>
      <c r="F137" s="1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90"/>
      <c r="R137" s="563"/>
      <c r="S137" s="290"/>
    </row>
    <row r="138" spans="1:19" ht="15.75" customHeight="1">
      <c r="A138" s="562"/>
      <c r="B138" s="189"/>
      <c r="C138" s="189"/>
      <c r="D138" s="273"/>
      <c r="E138" s="189"/>
      <c r="F138" s="1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90"/>
      <c r="R138" s="563"/>
      <c r="S138" s="290"/>
    </row>
    <row r="139" spans="1:19" ht="15.75" customHeight="1">
      <c r="A139" s="562"/>
      <c r="B139" s="189"/>
      <c r="C139" s="189"/>
      <c r="D139" s="273"/>
      <c r="E139" s="189"/>
      <c r="F139" s="1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90"/>
      <c r="R139" s="563"/>
      <c r="S139" s="290"/>
    </row>
    <row r="140" spans="1:19" ht="15.75" customHeight="1">
      <c r="A140" s="562"/>
      <c r="B140" s="189"/>
      <c r="C140" s="189"/>
      <c r="D140" s="273"/>
      <c r="E140" s="189"/>
      <c r="F140" s="1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90"/>
      <c r="R140" s="563"/>
      <c r="S140" s="290"/>
    </row>
    <row r="141" spans="1:19" ht="15.75" customHeight="1">
      <c r="A141" s="562"/>
      <c r="B141" s="189"/>
      <c r="C141" s="189"/>
      <c r="D141" s="273"/>
      <c r="E141" s="189"/>
      <c r="F141" s="1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90"/>
      <c r="R141" s="563"/>
      <c r="S141" s="290"/>
    </row>
    <row r="142" spans="1:19" ht="15.75" customHeight="1">
      <c r="A142" s="562"/>
      <c r="B142" s="189"/>
      <c r="C142" s="189"/>
      <c r="D142" s="273"/>
      <c r="E142" s="189"/>
      <c r="F142" s="1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90"/>
      <c r="R142" s="563"/>
      <c r="S142" s="290"/>
    </row>
    <row r="143" spans="1:19" ht="15.75" customHeight="1">
      <c r="A143" s="562"/>
      <c r="B143" s="189"/>
      <c r="C143" s="189"/>
      <c r="D143" s="273"/>
      <c r="E143" s="189"/>
      <c r="F143" s="1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90"/>
      <c r="R143" s="563"/>
      <c r="S143" s="290"/>
    </row>
    <row r="144" spans="1:19" ht="15.75" customHeight="1">
      <c r="A144" s="562"/>
      <c r="B144" s="189"/>
      <c r="C144" s="189"/>
      <c r="D144" s="273"/>
      <c r="E144" s="189"/>
      <c r="F144" s="1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90"/>
      <c r="R144" s="563"/>
      <c r="S144" s="290"/>
    </row>
    <row r="145" spans="1:19" ht="15.75" customHeight="1">
      <c r="A145" s="562"/>
      <c r="B145" s="189"/>
      <c r="C145" s="189"/>
      <c r="D145" s="273"/>
      <c r="E145" s="189"/>
      <c r="F145" s="1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90"/>
      <c r="R145" s="563"/>
      <c r="S145" s="290"/>
    </row>
    <row r="146" spans="1:19" ht="15.75" customHeight="1">
      <c r="A146" s="562"/>
      <c r="B146" s="189"/>
      <c r="C146" s="189"/>
      <c r="D146" s="273"/>
      <c r="E146" s="189"/>
      <c r="F146" s="1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90"/>
      <c r="R146" s="563"/>
      <c r="S146" s="290"/>
    </row>
    <row r="147" spans="1:19" ht="15.75" customHeight="1">
      <c r="A147" s="562"/>
      <c r="B147" s="189"/>
      <c r="C147" s="189"/>
      <c r="D147" s="273"/>
      <c r="E147" s="189"/>
      <c r="F147" s="1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90"/>
      <c r="R147" s="563"/>
      <c r="S147" s="290"/>
    </row>
    <row r="148" spans="1:19" ht="15.75" customHeight="1">
      <c r="A148" s="562"/>
      <c r="B148" s="189"/>
      <c r="C148" s="189"/>
      <c r="D148" s="273"/>
      <c r="E148" s="189"/>
      <c r="F148" s="1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90"/>
      <c r="R148" s="563"/>
      <c r="S148" s="290"/>
    </row>
    <row r="149" spans="1:19" ht="15.75" customHeight="1">
      <c r="A149" s="562"/>
      <c r="B149" s="189"/>
      <c r="C149" s="189"/>
      <c r="D149" s="273"/>
      <c r="E149" s="189"/>
      <c r="F149" s="1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563"/>
      <c r="S149" s="290"/>
    </row>
    <row r="150" spans="1:19" ht="15.75" customHeight="1">
      <c r="A150" s="562"/>
      <c r="B150" s="189"/>
      <c r="C150" s="189"/>
      <c r="D150" s="273"/>
      <c r="E150" s="189"/>
      <c r="F150" s="1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90"/>
      <c r="R150" s="563"/>
      <c r="S150" s="290"/>
    </row>
    <row r="151" spans="1:19" ht="15.75" customHeight="1">
      <c r="A151" s="562"/>
      <c r="B151" s="189"/>
      <c r="C151" s="189"/>
      <c r="D151" s="273"/>
      <c r="E151" s="189"/>
      <c r="F151" s="1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90"/>
      <c r="R151" s="563"/>
      <c r="S151" s="290"/>
    </row>
    <row r="152" spans="1:19" ht="15.75" customHeight="1">
      <c r="A152" s="562"/>
      <c r="B152" s="189"/>
      <c r="C152" s="189"/>
      <c r="D152" s="273"/>
      <c r="E152" s="189"/>
      <c r="F152" s="1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90"/>
      <c r="R152" s="563"/>
      <c r="S152" s="290"/>
    </row>
    <row r="153" spans="1:19" ht="15.75" customHeight="1">
      <c r="A153" s="562"/>
      <c r="B153" s="189"/>
      <c r="C153" s="189"/>
      <c r="D153" s="273"/>
      <c r="E153" s="189"/>
      <c r="F153" s="1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563"/>
      <c r="S153" s="290"/>
    </row>
    <row r="154" spans="1:19" ht="15.75" customHeight="1">
      <c r="A154" s="562"/>
      <c r="B154" s="189"/>
      <c r="C154" s="189"/>
      <c r="D154" s="273"/>
      <c r="E154" s="189"/>
      <c r="F154" s="1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90"/>
      <c r="R154" s="563"/>
      <c r="S154" s="290"/>
    </row>
    <row r="155" spans="1:19" ht="15.75" customHeight="1">
      <c r="A155" s="562"/>
      <c r="B155" s="189"/>
      <c r="C155" s="189"/>
      <c r="D155" s="273"/>
      <c r="E155" s="189"/>
      <c r="F155" s="1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90"/>
      <c r="R155" s="563"/>
      <c r="S155" s="290"/>
    </row>
    <row r="156" spans="1:19" ht="15.75" customHeight="1">
      <c r="A156" s="562"/>
      <c r="B156" s="189"/>
      <c r="C156" s="189"/>
      <c r="D156" s="273"/>
      <c r="E156" s="189"/>
      <c r="F156" s="1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90"/>
      <c r="R156" s="563"/>
      <c r="S156" s="290"/>
    </row>
    <row r="157" spans="1:19" ht="15.75" customHeight="1">
      <c r="A157" s="562"/>
      <c r="B157" s="189"/>
      <c r="C157" s="189"/>
      <c r="D157" s="273"/>
      <c r="E157" s="189"/>
      <c r="F157" s="1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563"/>
      <c r="S157" s="290"/>
    </row>
    <row r="158" spans="1:19" ht="15.75" customHeight="1">
      <c r="A158" s="562"/>
      <c r="B158" s="189"/>
      <c r="C158" s="189"/>
      <c r="D158" s="273"/>
      <c r="E158" s="189"/>
      <c r="F158" s="1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90"/>
      <c r="R158" s="563"/>
      <c r="S158" s="290"/>
    </row>
    <row r="159" spans="1:19" ht="15.75" customHeight="1">
      <c r="A159" s="562"/>
      <c r="B159" s="189"/>
      <c r="C159" s="189"/>
      <c r="D159" s="273"/>
      <c r="E159" s="189"/>
      <c r="F159" s="1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90"/>
      <c r="R159" s="563"/>
      <c r="S159" s="290"/>
    </row>
    <row r="160" spans="1:19" ht="15.75" customHeight="1">
      <c r="A160" s="562"/>
      <c r="B160" s="189"/>
      <c r="C160" s="189"/>
      <c r="D160" s="273"/>
      <c r="E160" s="189"/>
      <c r="F160" s="1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90"/>
      <c r="R160" s="563"/>
      <c r="S160" s="290"/>
    </row>
    <row r="161" spans="1:19" ht="15.75" customHeight="1">
      <c r="A161" s="562"/>
      <c r="B161" s="189"/>
      <c r="C161" s="189"/>
      <c r="D161" s="273"/>
      <c r="E161" s="189"/>
      <c r="F161" s="1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563"/>
      <c r="S161" s="290"/>
    </row>
    <row r="162" spans="1:19" ht="15.75" customHeight="1">
      <c r="A162" s="562"/>
      <c r="B162" s="189"/>
      <c r="C162" s="189"/>
      <c r="D162" s="273"/>
      <c r="E162" s="189"/>
      <c r="F162" s="1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90"/>
      <c r="R162" s="563"/>
      <c r="S162" s="290"/>
    </row>
    <row r="163" spans="1:19" ht="15.75" customHeight="1">
      <c r="A163" s="562"/>
      <c r="B163" s="189"/>
      <c r="C163" s="189"/>
      <c r="D163" s="273"/>
      <c r="E163" s="189"/>
      <c r="F163" s="1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90"/>
      <c r="R163" s="563"/>
      <c r="S163" s="290"/>
    </row>
    <row r="164" spans="1:19" ht="15.75" customHeight="1">
      <c r="A164" s="562"/>
      <c r="B164" s="189"/>
      <c r="C164" s="189"/>
      <c r="D164" s="273"/>
      <c r="E164" s="189"/>
      <c r="F164" s="1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90"/>
      <c r="R164" s="563"/>
      <c r="S164" s="290"/>
    </row>
    <row r="165" spans="1:19" ht="15.75" customHeight="1">
      <c r="A165" s="562"/>
      <c r="B165" s="189"/>
      <c r="C165" s="189"/>
      <c r="D165" s="273"/>
      <c r="E165" s="189"/>
      <c r="F165" s="1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563"/>
      <c r="S165" s="290"/>
    </row>
    <row r="166" spans="1:19" ht="15.75" customHeight="1">
      <c r="A166" s="562"/>
      <c r="B166" s="189"/>
      <c r="C166" s="189"/>
      <c r="D166" s="273"/>
      <c r="E166" s="189"/>
      <c r="F166" s="1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90"/>
      <c r="R166" s="563"/>
      <c r="S166" s="290"/>
    </row>
    <row r="167" spans="1:19" ht="15.75" customHeight="1">
      <c r="A167" s="562"/>
      <c r="B167" s="189"/>
      <c r="C167" s="189"/>
      <c r="D167" s="273"/>
      <c r="E167" s="189"/>
      <c r="F167" s="1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90"/>
      <c r="R167" s="563"/>
      <c r="S167" s="290"/>
    </row>
    <row r="168" spans="1:19" ht="15.75" customHeight="1">
      <c r="A168" s="562"/>
      <c r="B168" s="189"/>
      <c r="C168" s="189"/>
      <c r="D168" s="273"/>
      <c r="E168" s="189"/>
      <c r="F168" s="1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90"/>
      <c r="R168" s="563"/>
      <c r="S168" s="290"/>
    </row>
    <row r="169" spans="1:19" ht="15.75" customHeight="1">
      <c r="A169" s="562"/>
      <c r="B169" s="189"/>
      <c r="C169" s="189"/>
      <c r="D169" s="273"/>
      <c r="E169" s="189"/>
      <c r="F169" s="1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90"/>
      <c r="R169" s="563"/>
      <c r="S169" s="290"/>
    </row>
    <row r="170" spans="1:19" ht="15.75" customHeight="1">
      <c r="A170" s="562"/>
      <c r="B170" s="189"/>
      <c r="C170" s="189"/>
      <c r="D170" s="273"/>
      <c r="E170" s="189"/>
      <c r="F170" s="1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90"/>
      <c r="R170" s="563"/>
      <c r="S170" s="290"/>
    </row>
    <row r="171" spans="1:19" ht="15.75" customHeight="1">
      <c r="A171" s="562"/>
      <c r="B171" s="189"/>
      <c r="C171" s="189"/>
      <c r="D171" s="273"/>
      <c r="E171" s="189"/>
      <c r="F171" s="1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90"/>
      <c r="R171" s="563"/>
      <c r="S171" s="290"/>
    </row>
    <row r="172" spans="1:19" ht="15.75" customHeight="1">
      <c r="A172" s="562"/>
      <c r="B172" s="189"/>
      <c r="C172" s="189"/>
      <c r="D172" s="273"/>
      <c r="E172" s="189"/>
      <c r="F172" s="1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90"/>
      <c r="R172" s="563"/>
      <c r="S172" s="290"/>
    </row>
    <row r="173" spans="1:19" ht="15.75" customHeight="1">
      <c r="A173" s="562"/>
      <c r="B173" s="189"/>
      <c r="C173" s="189"/>
      <c r="D173" s="273"/>
      <c r="E173" s="189"/>
      <c r="F173" s="1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90"/>
      <c r="R173" s="563"/>
      <c r="S173" s="290"/>
    </row>
    <row r="174" spans="1:19" ht="15.75" customHeight="1">
      <c r="A174" s="562"/>
      <c r="B174" s="189"/>
      <c r="C174" s="189"/>
      <c r="D174" s="273"/>
      <c r="E174" s="189"/>
      <c r="F174" s="1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90"/>
      <c r="R174" s="563"/>
      <c r="S174" s="290"/>
    </row>
    <row r="175" spans="1:19" ht="15.75" customHeight="1">
      <c r="A175" s="562"/>
      <c r="B175" s="189"/>
      <c r="C175" s="189"/>
      <c r="D175" s="273"/>
      <c r="E175" s="189"/>
      <c r="F175" s="1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90"/>
      <c r="R175" s="563"/>
      <c r="S175" s="290"/>
    </row>
    <row r="176" spans="1:19" ht="15.75" customHeight="1">
      <c r="A176" s="562"/>
      <c r="B176" s="189"/>
      <c r="C176" s="189"/>
      <c r="D176" s="273"/>
      <c r="E176" s="189"/>
      <c r="F176" s="1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90"/>
      <c r="R176" s="563"/>
      <c r="S176" s="290"/>
    </row>
    <row r="177" spans="1:19" ht="15.75" customHeight="1">
      <c r="A177" s="562"/>
      <c r="B177" s="189"/>
      <c r="C177" s="189"/>
      <c r="D177" s="273"/>
      <c r="E177" s="189"/>
      <c r="F177" s="1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90"/>
      <c r="R177" s="563"/>
      <c r="S177" s="290"/>
    </row>
    <row r="178" spans="1:19" ht="15.75" customHeight="1">
      <c r="A178" s="562"/>
      <c r="B178" s="189"/>
      <c r="C178" s="189"/>
      <c r="D178" s="273"/>
      <c r="E178" s="189"/>
      <c r="F178" s="1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90"/>
      <c r="R178" s="563"/>
      <c r="S178" s="290"/>
    </row>
    <row r="179" spans="1:19" ht="15.75" customHeight="1">
      <c r="A179" s="562"/>
      <c r="B179" s="189"/>
      <c r="C179" s="189"/>
      <c r="D179" s="273"/>
      <c r="E179" s="189"/>
      <c r="F179" s="1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90"/>
      <c r="R179" s="563"/>
      <c r="S179" s="290"/>
    </row>
    <row r="180" spans="1:19" ht="15.75" customHeight="1">
      <c r="A180" s="562"/>
      <c r="B180" s="189"/>
      <c r="C180" s="189"/>
      <c r="D180" s="273"/>
      <c r="E180" s="189"/>
      <c r="F180" s="1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90"/>
      <c r="R180" s="563"/>
      <c r="S180" s="290"/>
    </row>
    <row r="181" spans="1:19" ht="15.75" customHeight="1">
      <c r="A181" s="562"/>
      <c r="B181" s="189"/>
      <c r="C181" s="189"/>
      <c r="D181" s="273"/>
      <c r="E181" s="189"/>
      <c r="F181" s="1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90"/>
      <c r="R181" s="563"/>
      <c r="S181" s="290"/>
    </row>
    <row r="182" spans="1:19" ht="15.75" customHeight="1">
      <c r="A182" s="562"/>
      <c r="B182" s="189"/>
      <c r="C182" s="189"/>
      <c r="D182" s="273"/>
      <c r="E182" s="189"/>
      <c r="F182" s="1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90"/>
      <c r="R182" s="563"/>
      <c r="S182" s="290"/>
    </row>
    <row r="183" spans="1:19" ht="15.75" customHeight="1">
      <c r="A183" s="562"/>
      <c r="B183" s="189"/>
      <c r="C183" s="189"/>
      <c r="D183" s="273"/>
      <c r="E183" s="189"/>
      <c r="F183" s="1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90"/>
      <c r="R183" s="563"/>
      <c r="S183" s="290"/>
    </row>
    <row r="184" spans="1:19" ht="15.75" customHeight="1">
      <c r="A184" s="562"/>
      <c r="B184" s="189"/>
      <c r="C184" s="189"/>
      <c r="D184" s="273"/>
      <c r="E184" s="189"/>
      <c r="F184" s="1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90"/>
      <c r="R184" s="563"/>
      <c r="S184" s="290"/>
    </row>
    <row r="185" spans="1:19" ht="15.75" customHeight="1">
      <c r="A185" s="562"/>
      <c r="B185" s="189"/>
      <c r="C185" s="189"/>
      <c r="D185" s="273"/>
      <c r="E185" s="189"/>
      <c r="F185" s="1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90"/>
      <c r="R185" s="563"/>
      <c r="S185" s="290"/>
    </row>
    <row r="186" spans="1:19" ht="15.75" customHeight="1">
      <c r="A186" s="562"/>
      <c r="B186" s="189"/>
      <c r="C186" s="189"/>
      <c r="D186" s="273"/>
      <c r="E186" s="189"/>
      <c r="F186" s="1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90"/>
      <c r="R186" s="563"/>
      <c r="S186" s="290"/>
    </row>
    <row r="187" spans="1:19" ht="15.75" customHeight="1">
      <c r="A187" s="562"/>
      <c r="B187" s="189"/>
      <c r="C187" s="189"/>
      <c r="D187" s="273"/>
      <c r="E187" s="189"/>
      <c r="F187" s="1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90"/>
      <c r="R187" s="563"/>
      <c r="S187" s="290"/>
    </row>
    <row r="188" spans="1:19" ht="15.75" customHeight="1">
      <c r="A188" s="562"/>
      <c r="B188" s="189"/>
      <c r="C188" s="189"/>
      <c r="D188" s="273"/>
      <c r="E188" s="189"/>
      <c r="F188" s="1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90"/>
      <c r="R188" s="563"/>
      <c r="S188" s="290"/>
    </row>
    <row r="189" spans="1:19" ht="15.75" customHeight="1">
      <c r="A189" s="562"/>
      <c r="B189" s="189"/>
      <c r="C189" s="189"/>
      <c r="D189" s="273"/>
      <c r="E189" s="189"/>
      <c r="F189" s="1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90"/>
      <c r="R189" s="563"/>
      <c r="S189" s="290"/>
    </row>
    <row r="190" spans="1:19" ht="15.75" customHeight="1">
      <c r="A190" s="562"/>
      <c r="B190" s="189"/>
      <c r="C190" s="189"/>
      <c r="D190" s="273"/>
      <c r="E190" s="189"/>
      <c r="F190" s="1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90"/>
      <c r="R190" s="563"/>
      <c r="S190" s="290"/>
    </row>
    <row r="191" spans="1:19" ht="15.75" customHeight="1">
      <c r="A191" s="562"/>
      <c r="B191" s="189"/>
      <c r="C191" s="189"/>
      <c r="D191" s="273"/>
      <c r="E191" s="189"/>
      <c r="F191" s="1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90"/>
      <c r="R191" s="563"/>
      <c r="S191" s="290"/>
    </row>
    <row r="192" spans="1:19" ht="15.75" customHeight="1">
      <c r="A192" s="562"/>
      <c r="B192" s="189"/>
      <c r="C192" s="189"/>
      <c r="D192" s="273"/>
      <c r="E192" s="189"/>
      <c r="F192" s="1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90"/>
      <c r="R192" s="563"/>
      <c r="S192" s="290"/>
    </row>
    <row r="193" spans="1:19" ht="15.75" customHeight="1">
      <c r="A193" s="562"/>
      <c r="B193" s="189"/>
      <c r="C193" s="189"/>
      <c r="D193" s="273"/>
      <c r="E193" s="189"/>
      <c r="F193" s="1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90"/>
      <c r="R193" s="563"/>
      <c r="S193" s="290"/>
    </row>
    <row r="194" spans="1:19" ht="15.75" customHeight="1">
      <c r="A194" s="562"/>
      <c r="B194" s="189"/>
      <c r="C194" s="189"/>
      <c r="D194" s="273"/>
      <c r="E194" s="189"/>
      <c r="F194" s="1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90"/>
      <c r="R194" s="563"/>
      <c r="S194" s="290"/>
    </row>
    <row r="195" spans="1:19" ht="15.75" customHeight="1">
      <c r="A195" s="562"/>
      <c r="B195" s="189"/>
      <c r="C195" s="189"/>
      <c r="D195" s="273"/>
      <c r="E195" s="189"/>
      <c r="F195" s="1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90"/>
      <c r="R195" s="563"/>
      <c r="S195" s="290"/>
    </row>
    <row r="196" spans="1:19" ht="15.75" customHeight="1">
      <c r="A196" s="562"/>
      <c r="B196" s="189"/>
      <c r="C196" s="189"/>
      <c r="D196" s="273"/>
      <c r="E196" s="189"/>
      <c r="F196" s="1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90"/>
      <c r="R196" s="563"/>
      <c r="S196" s="290"/>
    </row>
    <row r="197" spans="1:19" ht="15.75" customHeight="1">
      <c r="A197" s="562"/>
      <c r="B197" s="189"/>
      <c r="C197" s="189"/>
      <c r="D197" s="273"/>
      <c r="E197" s="189"/>
      <c r="F197" s="1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90"/>
      <c r="R197" s="563"/>
      <c r="S197" s="290"/>
    </row>
    <row r="198" spans="1:19" ht="15.75" customHeight="1">
      <c r="A198" s="562"/>
      <c r="B198" s="189"/>
      <c r="C198" s="189"/>
      <c r="D198" s="273"/>
      <c r="E198" s="189"/>
      <c r="F198" s="1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90"/>
      <c r="R198" s="563"/>
      <c r="S198" s="290"/>
    </row>
    <row r="199" spans="1:19" ht="15.75" customHeight="1">
      <c r="A199" s="562"/>
      <c r="B199" s="189"/>
      <c r="C199" s="189"/>
      <c r="D199" s="273"/>
      <c r="E199" s="189"/>
      <c r="F199" s="1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90"/>
      <c r="R199" s="563"/>
      <c r="S199" s="290"/>
    </row>
    <row r="200" spans="1:19" ht="15.75" customHeight="1">
      <c r="A200" s="562"/>
      <c r="B200" s="189"/>
      <c r="C200" s="189"/>
      <c r="D200" s="273"/>
      <c r="E200" s="189"/>
      <c r="F200" s="1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90"/>
      <c r="R200" s="563"/>
      <c r="S200" s="290"/>
    </row>
    <row r="201" spans="1:19" ht="15.75" customHeight="1">
      <c r="A201" s="562"/>
      <c r="B201" s="189"/>
      <c r="C201" s="189"/>
      <c r="D201" s="273"/>
      <c r="E201" s="189"/>
      <c r="F201" s="1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90"/>
      <c r="R201" s="563"/>
      <c r="S201" s="290"/>
    </row>
    <row r="202" spans="1:19" ht="15.75" customHeight="1">
      <c r="A202" s="562"/>
      <c r="B202" s="189"/>
      <c r="C202" s="189"/>
      <c r="D202" s="273"/>
      <c r="E202" s="189"/>
      <c r="F202" s="1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90"/>
      <c r="R202" s="563"/>
      <c r="S202" s="290"/>
    </row>
    <row r="203" spans="1:19" ht="15.75" customHeight="1">
      <c r="A203" s="562"/>
      <c r="B203" s="189"/>
      <c r="C203" s="189"/>
      <c r="D203" s="273"/>
      <c r="E203" s="189"/>
      <c r="F203" s="1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90"/>
      <c r="R203" s="563"/>
      <c r="S203" s="290"/>
    </row>
    <row r="204" spans="1:19" ht="15.75" customHeight="1">
      <c r="A204" s="562"/>
      <c r="B204" s="189"/>
      <c r="C204" s="189"/>
      <c r="D204" s="273"/>
      <c r="E204" s="189"/>
      <c r="F204" s="1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90"/>
      <c r="R204" s="563"/>
      <c r="S204" s="290"/>
    </row>
    <row r="205" spans="1:19" ht="15.75" customHeight="1">
      <c r="A205" s="562"/>
      <c r="B205" s="189"/>
      <c r="C205" s="189"/>
      <c r="D205" s="273"/>
      <c r="E205" s="189"/>
      <c r="F205" s="1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90"/>
      <c r="R205" s="563"/>
      <c r="S205" s="290"/>
    </row>
    <row r="206" spans="1:19" ht="15.75" customHeight="1">
      <c r="A206" s="562"/>
      <c r="B206" s="189"/>
      <c r="C206" s="189"/>
      <c r="D206" s="273"/>
      <c r="E206" s="189"/>
      <c r="F206" s="1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90"/>
      <c r="R206" s="563"/>
      <c r="S206" s="290"/>
    </row>
    <row r="207" spans="1:19" ht="15.75" customHeight="1">
      <c r="A207" s="562"/>
      <c r="B207" s="189"/>
      <c r="C207" s="189"/>
      <c r="D207" s="273"/>
      <c r="E207" s="189"/>
      <c r="F207" s="1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90"/>
      <c r="R207" s="563"/>
      <c r="S207" s="290"/>
    </row>
    <row r="208" spans="1:19" ht="15.75" customHeight="1">
      <c r="A208" s="562"/>
      <c r="B208" s="189"/>
      <c r="C208" s="189"/>
      <c r="D208" s="273"/>
      <c r="E208" s="189"/>
      <c r="F208" s="1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90"/>
      <c r="R208" s="563"/>
      <c r="S208" s="290"/>
    </row>
    <row r="209" spans="1:19" ht="15.75" customHeight="1">
      <c r="A209" s="562"/>
      <c r="B209" s="189"/>
      <c r="C209" s="189"/>
      <c r="D209" s="273"/>
      <c r="E209" s="189"/>
      <c r="F209" s="1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90"/>
      <c r="R209" s="563"/>
      <c r="S209" s="290"/>
    </row>
    <row r="210" spans="1:19" ht="15.75" customHeight="1">
      <c r="A210" s="562"/>
      <c r="B210" s="189"/>
      <c r="C210" s="189"/>
      <c r="D210" s="273"/>
      <c r="E210" s="189"/>
      <c r="F210" s="1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90"/>
      <c r="R210" s="563"/>
      <c r="S210" s="290"/>
    </row>
    <row r="211" spans="1:19" ht="15.75" customHeight="1">
      <c r="A211" s="562"/>
      <c r="B211" s="189"/>
      <c r="C211" s="189"/>
      <c r="D211" s="273"/>
      <c r="E211" s="189"/>
      <c r="F211" s="1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90"/>
      <c r="R211" s="563"/>
      <c r="S211" s="290"/>
    </row>
    <row r="212" spans="1:19" ht="15.75" customHeight="1">
      <c r="A212" s="562"/>
      <c r="B212" s="189"/>
      <c r="C212" s="189"/>
      <c r="D212" s="273"/>
      <c r="E212" s="189"/>
      <c r="F212" s="1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90"/>
      <c r="R212" s="563"/>
      <c r="S212" s="290"/>
    </row>
    <row r="213" spans="1:19" ht="15.75" customHeight="1">
      <c r="A213" s="562"/>
      <c r="B213" s="189"/>
      <c r="C213" s="189"/>
      <c r="D213" s="273"/>
      <c r="E213" s="189"/>
      <c r="F213" s="1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90"/>
      <c r="R213" s="563"/>
      <c r="S213" s="290"/>
    </row>
    <row r="214" spans="1:19" ht="15.75" customHeight="1">
      <c r="A214" s="562"/>
      <c r="B214" s="189"/>
      <c r="C214" s="189"/>
      <c r="D214" s="273"/>
      <c r="E214" s="189"/>
      <c r="F214" s="1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90"/>
      <c r="R214" s="563"/>
      <c r="S214" s="290"/>
    </row>
    <row r="215" spans="1:19" ht="15.75" customHeight="1">
      <c r="A215" s="562"/>
      <c r="B215" s="189"/>
      <c r="C215" s="189"/>
      <c r="D215" s="273"/>
      <c r="E215" s="189"/>
      <c r="F215" s="1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90"/>
      <c r="R215" s="563"/>
      <c r="S215" s="290"/>
    </row>
    <row r="216" spans="1:19" ht="15.75" customHeight="1">
      <c r="A216" s="562"/>
      <c r="B216" s="189"/>
      <c r="C216" s="189"/>
      <c r="D216" s="273"/>
      <c r="E216" s="189"/>
      <c r="F216" s="1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90"/>
      <c r="R216" s="563"/>
      <c r="S216" s="290"/>
    </row>
    <row r="217" spans="1:19" ht="15.75" customHeight="1">
      <c r="A217" s="562"/>
      <c r="B217" s="189"/>
      <c r="C217" s="189"/>
      <c r="D217" s="273"/>
      <c r="E217" s="189"/>
      <c r="F217" s="1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90"/>
      <c r="R217" s="563"/>
      <c r="S217" s="290"/>
    </row>
    <row r="218" spans="1:19" ht="15.75" customHeight="1">
      <c r="A218" s="562"/>
      <c r="B218" s="189"/>
      <c r="C218" s="189"/>
      <c r="D218" s="273"/>
      <c r="E218" s="189"/>
      <c r="F218" s="1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90"/>
      <c r="R218" s="563"/>
      <c r="S218" s="290"/>
    </row>
    <row r="219" spans="1:19" ht="15.75" customHeight="1">
      <c r="A219" s="562"/>
      <c r="B219" s="189"/>
      <c r="C219" s="189"/>
      <c r="D219" s="273"/>
      <c r="E219" s="189"/>
      <c r="F219" s="1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90"/>
      <c r="R219" s="563"/>
      <c r="S219" s="290"/>
    </row>
    <row r="220" spans="1:19" ht="15.75" customHeight="1">
      <c r="A220" s="562"/>
      <c r="B220" s="189"/>
      <c r="C220" s="189"/>
      <c r="D220" s="273"/>
      <c r="E220" s="189"/>
      <c r="F220" s="1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90"/>
      <c r="R220" s="563"/>
      <c r="S220" s="290"/>
    </row>
    <row r="221" spans="1:19" ht="15.75" customHeight="1">
      <c r="A221" s="562"/>
      <c r="B221" s="189"/>
      <c r="C221" s="189"/>
      <c r="D221" s="273"/>
      <c r="E221" s="189"/>
      <c r="F221" s="1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90"/>
      <c r="R221" s="563"/>
      <c r="S221" s="290"/>
    </row>
    <row r="222" spans="1:19" ht="15.75" customHeight="1">
      <c r="A222" s="562"/>
      <c r="B222" s="189"/>
      <c r="C222" s="189"/>
      <c r="D222" s="273"/>
      <c r="E222" s="189"/>
      <c r="F222" s="1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90"/>
      <c r="R222" s="563"/>
      <c r="S222" s="290"/>
    </row>
    <row r="223" spans="1:19" ht="15.75" customHeight="1">
      <c r="A223" s="562"/>
      <c r="B223" s="189"/>
      <c r="C223" s="189"/>
      <c r="D223" s="273"/>
      <c r="E223" s="189"/>
      <c r="F223" s="1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90"/>
      <c r="R223" s="563"/>
      <c r="S223" s="290"/>
    </row>
    <row r="224" spans="1:19" ht="15.75" customHeight="1">
      <c r="A224" s="562"/>
      <c r="B224" s="189"/>
      <c r="C224" s="189"/>
      <c r="D224" s="273"/>
      <c r="E224" s="189"/>
      <c r="F224" s="1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90"/>
      <c r="R224" s="563"/>
      <c r="S224" s="290"/>
    </row>
    <row r="225" spans="1:19" ht="15.75" customHeight="1">
      <c r="A225" s="562"/>
      <c r="B225" s="189"/>
      <c r="C225" s="189"/>
      <c r="D225" s="273"/>
      <c r="E225" s="189"/>
      <c r="F225" s="1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90"/>
      <c r="R225" s="563"/>
      <c r="S225" s="290"/>
    </row>
    <row r="226" spans="1:19" ht="15.75" customHeight="1">
      <c r="A226" s="562"/>
      <c r="B226" s="189"/>
      <c r="C226" s="189"/>
      <c r="D226" s="273"/>
      <c r="E226" s="189"/>
      <c r="F226" s="1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90"/>
      <c r="R226" s="563"/>
      <c r="S226" s="290"/>
    </row>
    <row r="227" spans="1:19" ht="15.75" customHeight="1">
      <c r="A227" s="562"/>
      <c r="B227" s="189"/>
      <c r="C227" s="189"/>
      <c r="D227" s="273"/>
      <c r="E227" s="189"/>
      <c r="F227" s="1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90"/>
      <c r="R227" s="563"/>
      <c r="S227" s="290"/>
    </row>
    <row r="228" spans="1:19" ht="15.75" customHeight="1">
      <c r="A228" s="562"/>
      <c r="B228" s="189"/>
      <c r="C228" s="189"/>
      <c r="D228" s="273"/>
      <c r="E228" s="189"/>
      <c r="F228" s="1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90"/>
      <c r="R228" s="563"/>
      <c r="S228" s="290"/>
    </row>
    <row r="229" spans="1:19" ht="15.75" customHeight="1">
      <c r="A229" s="562"/>
      <c r="B229" s="189"/>
      <c r="C229" s="189"/>
      <c r="D229" s="273"/>
      <c r="E229" s="189"/>
      <c r="F229" s="1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90"/>
      <c r="R229" s="563"/>
      <c r="S229" s="290"/>
    </row>
    <row r="230" spans="1:19" ht="15.75" customHeight="1">
      <c r="A230" s="562"/>
      <c r="B230" s="189"/>
      <c r="C230" s="189"/>
      <c r="D230" s="273"/>
      <c r="E230" s="189"/>
      <c r="F230" s="1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90"/>
      <c r="R230" s="563"/>
      <c r="S230" s="290"/>
    </row>
    <row r="231" spans="1:19" ht="15.75" customHeight="1">
      <c r="A231" s="562"/>
      <c r="B231" s="189"/>
      <c r="C231" s="189"/>
      <c r="D231" s="273"/>
      <c r="E231" s="189"/>
      <c r="F231" s="1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90"/>
      <c r="R231" s="563"/>
      <c r="S231" s="290"/>
    </row>
    <row r="232" spans="1:19" ht="15.75" customHeight="1">
      <c r="A232" s="562"/>
      <c r="B232" s="189"/>
      <c r="C232" s="189"/>
      <c r="D232" s="273"/>
      <c r="E232" s="189"/>
      <c r="F232" s="1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90"/>
      <c r="R232" s="563"/>
      <c r="S232" s="290"/>
    </row>
    <row r="233" spans="1:19" ht="15.75" customHeight="1">
      <c r="A233" s="562"/>
      <c r="B233" s="189"/>
      <c r="C233" s="189"/>
      <c r="D233" s="273"/>
      <c r="E233" s="189"/>
      <c r="F233" s="1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90"/>
      <c r="R233" s="563"/>
      <c r="S233" s="290"/>
    </row>
    <row r="234" spans="1:19" ht="15.75" customHeight="1">
      <c r="A234" s="562"/>
      <c r="B234" s="189"/>
      <c r="C234" s="189"/>
      <c r="D234" s="273"/>
      <c r="E234" s="189"/>
      <c r="F234" s="1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90"/>
      <c r="R234" s="563"/>
      <c r="S234" s="290"/>
    </row>
    <row r="235" spans="1:19" ht="15.75" customHeight="1">
      <c r="A235" s="562"/>
      <c r="B235" s="189"/>
      <c r="C235" s="189"/>
      <c r="D235" s="273"/>
      <c r="E235" s="189"/>
      <c r="F235" s="1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90"/>
      <c r="R235" s="563"/>
      <c r="S235" s="290"/>
    </row>
    <row r="236" spans="1:19" ht="15.75" customHeight="1">
      <c r="A236" s="562"/>
      <c r="B236" s="189"/>
      <c r="C236" s="189"/>
      <c r="D236" s="273"/>
      <c r="E236" s="189"/>
      <c r="F236" s="1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90"/>
      <c r="R236" s="563"/>
      <c r="S236" s="290"/>
    </row>
    <row r="237" spans="1:19" ht="15.75" customHeight="1">
      <c r="A237" s="562"/>
      <c r="B237" s="189"/>
      <c r="C237" s="189"/>
      <c r="D237" s="273"/>
      <c r="E237" s="189"/>
      <c r="F237" s="1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90"/>
      <c r="R237" s="563"/>
      <c r="S237" s="290"/>
    </row>
    <row r="238" spans="1:19" ht="15.75" customHeight="1">
      <c r="A238" s="562"/>
      <c r="B238" s="189"/>
      <c r="C238" s="189"/>
      <c r="D238" s="273"/>
      <c r="E238" s="189"/>
      <c r="F238" s="1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90"/>
      <c r="R238" s="563"/>
      <c r="S238" s="290"/>
    </row>
    <row r="239" spans="1:19" ht="15.75" customHeight="1">
      <c r="A239" s="562"/>
      <c r="B239" s="189"/>
      <c r="C239" s="189"/>
      <c r="D239" s="273"/>
      <c r="E239" s="189"/>
      <c r="F239" s="1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90"/>
      <c r="R239" s="563"/>
      <c r="S239" s="290"/>
    </row>
    <row r="240" spans="1:19" ht="15.75" customHeight="1">
      <c r="A240" s="562"/>
      <c r="B240" s="189"/>
      <c r="C240" s="189"/>
      <c r="D240" s="273"/>
      <c r="E240" s="189"/>
      <c r="F240" s="1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90"/>
      <c r="R240" s="563"/>
      <c r="S240" s="290"/>
    </row>
    <row r="241" spans="1:19" ht="15.75" customHeight="1">
      <c r="A241" s="562"/>
      <c r="B241" s="189"/>
      <c r="C241" s="189"/>
      <c r="D241" s="273"/>
      <c r="E241" s="189"/>
      <c r="F241" s="1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90"/>
      <c r="R241" s="563"/>
      <c r="S241" s="290"/>
    </row>
    <row r="242" spans="1:19" ht="15.75" customHeight="1">
      <c r="A242" s="562"/>
      <c r="B242" s="189"/>
      <c r="C242" s="189"/>
      <c r="D242" s="273"/>
      <c r="E242" s="189"/>
      <c r="F242" s="1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90"/>
      <c r="R242" s="563"/>
      <c r="S242" s="290"/>
    </row>
    <row r="243" spans="1:19" ht="15.75" customHeight="1">
      <c r="A243" s="562"/>
      <c r="B243" s="189"/>
      <c r="C243" s="189"/>
      <c r="D243" s="273"/>
      <c r="E243" s="189"/>
      <c r="F243" s="1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90"/>
      <c r="R243" s="563"/>
      <c r="S243" s="290"/>
    </row>
    <row r="244" spans="1:19" ht="15.75" customHeight="1"/>
    <row r="245" spans="1:19" ht="15.75" customHeight="1"/>
    <row r="246" spans="1:19" ht="15.75" customHeight="1"/>
    <row r="247" spans="1:19" ht="15.75" customHeight="1"/>
    <row r="248" spans="1:19" ht="15.75" customHeight="1"/>
    <row r="249" spans="1:19" ht="15.75" customHeight="1"/>
    <row r="250" spans="1:19" ht="15.75" customHeight="1"/>
    <row r="251" spans="1:19" ht="15.75" customHeight="1"/>
    <row r="252" spans="1:19" ht="15.75" customHeight="1"/>
    <row r="253" spans="1:19" ht="15.75" customHeight="1"/>
    <row r="254" spans="1:19" ht="15.75" customHeight="1"/>
    <row r="255" spans="1:19" ht="15.75" customHeight="1"/>
    <row r="256" spans="1:1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40:C40"/>
  </mergeCells>
  <pageMargins left="0.7" right="0.7" top="0.78740157499999996" bottom="0.78740157499999996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0"/>
  <sheetViews>
    <sheetView topLeftCell="E1" workbookViewId="0">
      <selection activeCell="H15" sqref="H15"/>
    </sheetView>
  </sheetViews>
  <sheetFormatPr defaultColWidth="14.42578125" defaultRowHeight="15" customHeight="1"/>
  <cols>
    <col min="1" max="2" width="30.140625" customWidth="1"/>
    <col min="3" max="11" width="19.140625" customWidth="1"/>
    <col min="12" max="12" width="18.140625" customWidth="1"/>
    <col min="13" max="13" width="17" customWidth="1"/>
  </cols>
  <sheetData>
    <row r="1" spans="1:13" ht="18" customHeight="1">
      <c r="A1" s="564" t="s">
        <v>209</v>
      </c>
      <c r="B1" s="189"/>
      <c r="C1" s="189"/>
      <c r="D1" s="565"/>
      <c r="E1" s="566"/>
      <c r="F1" s="566"/>
      <c r="G1" s="566"/>
      <c r="H1" s="566"/>
      <c r="I1" s="566"/>
      <c r="J1" s="189"/>
      <c r="K1" s="189"/>
      <c r="L1" s="189"/>
      <c r="M1" s="189"/>
    </row>
    <row r="2" spans="1:13">
      <c r="A2" s="567"/>
      <c r="B2" s="568" t="s">
        <v>150</v>
      </c>
      <c r="C2" s="568" t="s">
        <v>151</v>
      </c>
      <c r="D2" s="568" t="s">
        <v>152</v>
      </c>
      <c r="E2" s="568" t="s">
        <v>153</v>
      </c>
      <c r="F2" s="568" t="s">
        <v>154</v>
      </c>
      <c r="G2" s="568" t="s">
        <v>155</v>
      </c>
      <c r="H2" s="568" t="s">
        <v>156</v>
      </c>
      <c r="I2" s="568" t="s">
        <v>157</v>
      </c>
      <c r="J2" s="568" t="s">
        <v>158</v>
      </c>
      <c r="K2" s="568" t="s">
        <v>159</v>
      </c>
      <c r="L2" s="568" t="s">
        <v>160</v>
      </c>
      <c r="M2" s="568" t="s">
        <v>161</v>
      </c>
    </row>
    <row r="3" spans="1:13">
      <c r="A3" s="567" t="s">
        <v>210</v>
      </c>
      <c r="B3" s="569">
        <v>393.07</v>
      </c>
      <c r="C3" s="570">
        <v>692.83</v>
      </c>
      <c r="D3" s="570">
        <v>692.83</v>
      </c>
      <c r="E3" s="570">
        <v>1892.61</v>
      </c>
      <c r="F3" s="570">
        <v>1892.61</v>
      </c>
      <c r="G3" s="570">
        <v>692.39</v>
      </c>
      <c r="H3" s="570">
        <v>692.39</v>
      </c>
      <c r="I3" s="569"/>
      <c r="J3" s="569"/>
      <c r="K3" s="569"/>
      <c r="L3" s="569"/>
      <c r="M3" s="569"/>
    </row>
    <row r="4" spans="1:13">
      <c r="A4" s="567" t="s">
        <v>211</v>
      </c>
      <c r="B4" s="569">
        <v>3.48</v>
      </c>
      <c r="C4" s="570">
        <v>3.48</v>
      </c>
      <c r="D4" s="570">
        <v>3.48</v>
      </c>
      <c r="E4" s="570">
        <v>3.48</v>
      </c>
      <c r="F4" s="570">
        <v>3.48</v>
      </c>
      <c r="G4" s="570">
        <v>3.48</v>
      </c>
      <c r="H4" s="570">
        <v>3.48</v>
      </c>
      <c r="I4" s="569"/>
      <c r="J4" s="569"/>
      <c r="K4" s="569"/>
      <c r="L4" s="569"/>
      <c r="M4" s="569"/>
    </row>
    <row r="5" spans="1:13">
      <c r="A5" s="567" t="s">
        <v>212</v>
      </c>
      <c r="B5" s="571">
        <v>2542208.7400000002</v>
      </c>
      <c r="C5" s="572">
        <v>2783580.27</v>
      </c>
      <c r="D5" s="572">
        <v>2968094.86</v>
      </c>
      <c r="E5" s="573">
        <v>4600072.62</v>
      </c>
      <c r="F5" s="573">
        <v>4337030.7300000004</v>
      </c>
      <c r="G5" s="573">
        <v>3868534.82</v>
      </c>
      <c r="H5" s="573">
        <v>3366068.32</v>
      </c>
      <c r="I5" s="571"/>
      <c r="J5" s="571"/>
      <c r="K5" s="571"/>
      <c r="L5" s="571"/>
      <c r="M5" s="571"/>
    </row>
    <row r="6" spans="1:13">
      <c r="A6" s="567" t="s">
        <v>213</v>
      </c>
      <c r="B6" s="571">
        <v>7586</v>
      </c>
      <c r="C6" s="573">
        <v>4002</v>
      </c>
      <c r="D6" s="573">
        <v>4002</v>
      </c>
      <c r="E6" s="573">
        <v>2909</v>
      </c>
      <c r="F6" s="573">
        <v>1645</v>
      </c>
      <c r="G6" s="573">
        <v>813</v>
      </c>
      <c r="H6" s="573">
        <v>813</v>
      </c>
      <c r="I6" s="571"/>
      <c r="J6" s="571"/>
      <c r="K6" s="571"/>
      <c r="L6" s="571"/>
      <c r="M6" s="571"/>
    </row>
    <row r="7" spans="1:13">
      <c r="A7" s="567" t="s">
        <v>214</v>
      </c>
      <c r="B7" s="571">
        <v>7102</v>
      </c>
      <c r="C7" s="573">
        <v>7102</v>
      </c>
      <c r="D7" s="573">
        <v>7102</v>
      </c>
      <c r="E7" s="573">
        <v>7102</v>
      </c>
      <c r="F7" s="573">
        <v>7102</v>
      </c>
      <c r="G7" s="573">
        <v>7102</v>
      </c>
      <c r="H7" s="573">
        <v>7102</v>
      </c>
      <c r="I7" s="571"/>
      <c r="J7" s="571"/>
      <c r="K7" s="571"/>
      <c r="L7" s="571"/>
      <c r="M7" s="571"/>
    </row>
    <row r="8" spans="1:13" ht="15.75" customHeight="1">
      <c r="A8" s="574" t="s">
        <v>215</v>
      </c>
      <c r="B8" s="575">
        <f t="shared" ref="B8:M8" si="0">B3+B4</f>
        <v>396.55</v>
      </c>
      <c r="C8" s="575">
        <f t="shared" si="0"/>
        <v>696.31000000000006</v>
      </c>
      <c r="D8" s="575">
        <f t="shared" si="0"/>
        <v>696.31000000000006</v>
      </c>
      <c r="E8" s="575">
        <f t="shared" si="0"/>
        <v>1896.09</v>
      </c>
      <c r="F8" s="575">
        <f t="shared" si="0"/>
        <v>1896.09</v>
      </c>
      <c r="G8" s="575">
        <f t="shared" ref="G8:H8" si="1">G3+G4</f>
        <v>695.87</v>
      </c>
      <c r="H8" s="575">
        <f t="shared" si="1"/>
        <v>695.87</v>
      </c>
      <c r="I8" s="575">
        <f t="shared" si="0"/>
        <v>0</v>
      </c>
      <c r="J8" s="575">
        <f t="shared" si="0"/>
        <v>0</v>
      </c>
      <c r="K8" s="575">
        <f t="shared" si="0"/>
        <v>0</v>
      </c>
      <c r="L8" s="575">
        <f t="shared" si="0"/>
        <v>0</v>
      </c>
      <c r="M8" s="575">
        <f t="shared" si="0"/>
        <v>0</v>
      </c>
    </row>
    <row r="9" spans="1:13" ht="15.75" customHeight="1">
      <c r="A9" s="574" t="s">
        <v>216</v>
      </c>
      <c r="B9" s="576">
        <f t="shared" ref="B9:F9" si="2">B5+B6+B7</f>
        <v>2556896.7400000002</v>
      </c>
      <c r="C9" s="576">
        <f t="shared" si="2"/>
        <v>2794684.27</v>
      </c>
      <c r="D9" s="576">
        <f t="shared" si="2"/>
        <v>2979198.86</v>
      </c>
      <c r="E9" s="576">
        <f t="shared" si="2"/>
        <v>4610083.62</v>
      </c>
      <c r="F9" s="576">
        <f t="shared" si="2"/>
        <v>4345777.7300000004</v>
      </c>
      <c r="G9" s="576">
        <f t="shared" ref="G9:H9" si="3">G5+G6+G7</f>
        <v>3876449.82</v>
      </c>
      <c r="H9" s="576">
        <f t="shared" si="3"/>
        <v>3373983.32</v>
      </c>
      <c r="I9" s="576">
        <f t="shared" ref="I9:M9" si="4">I5+I6+I7</f>
        <v>0</v>
      </c>
      <c r="J9" s="576">
        <f t="shared" si="4"/>
        <v>0</v>
      </c>
      <c r="K9" s="576">
        <f t="shared" si="4"/>
        <v>0</v>
      </c>
      <c r="L9" s="576">
        <f t="shared" si="4"/>
        <v>0</v>
      </c>
      <c r="M9" s="576">
        <f t="shared" si="4"/>
        <v>0</v>
      </c>
    </row>
    <row r="10" spans="1:13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ht="15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ht="15.7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ht="15.75" customHeight="1">
      <c r="A14" s="189"/>
      <c r="B14" s="189"/>
      <c r="C14" s="189"/>
      <c r="D14" s="189"/>
      <c r="E14" s="189"/>
      <c r="F14" s="189"/>
      <c r="G14" s="189"/>
      <c r="H14" s="590" t="s">
        <v>219</v>
      </c>
      <c r="I14" s="189"/>
      <c r="J14" s="189"/>
      <c r="K14" s="189"/>
      <c r="L14" s="189"/>
      <c r="M14" s="189"/>
    </row>
    <row r="15" spans="1:13" ht="15.75" customHeight="1">
      <c r="A15" s="189"/>
      <c r="B15" s="189"/>
      <c r="C15" s="189"/>
      <c r="D15" s="189"/>
      <c r="E15" s="189"/>
      <c r="F15" s="189"/>
      <c r="G15" s="189"/>
      <c r="H15" s="287"/>
      <c r="I15" s="189"/>
      <c r="J15" s="189"/>
      <c r="K15" s="189"/>
      <c r="L15" s="189"/>
      <c r="M15" s="189"/>
    </row>
    <row r="16" spans="1:13" ht="15.7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15.7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ht="15.7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5.7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5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5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5.7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5.7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5.7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5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ht="15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5.7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5.7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5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5.7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5.7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5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5.7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5.7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5.7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5.7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15.7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ht="15.7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ht="15.7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ht="15.7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15.7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5.7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ht="15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ht="15.7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spans="1:13" ht="15.7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</row>
    <row r="47" spans="1:13" ht="15.7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ht="15.7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3" ht="15.7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</row>
    <row r="55" spans="1:13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</row>
    <row r="57" spans="1:13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3" ht="15.7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</row>
    <row r="59" spans="1:13" ht="15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</row>
    <row r="60" spans="1:13" ht="15.7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</row>
    <row r="61" spans="1:13" ht="15.7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</row>
    <row r="62" spans="1:13" ht="15.7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</row>
    <row r="63" spans="1:13" ht="15.7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 ht="15.75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1:13" ht="15.7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1:13" ht="15.7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1:13" ht="15.75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5.75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ht="15.7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1:13" ht="15.7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1:13" ht="15.7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1:13" ht="15.7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1:13" ht="15.7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  <row r="74" spans="1:13" ht="15.7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1:13" ht="15.75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</row>
    <row r="76" spans="1:13" ht="15.7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3" ht="15.75" customHeight="1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1:13" ht="15.75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</row>
    <row r="79" spans="1:13" ht="15.75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</row>
    <row r="80" spans="1:13" ht="15.75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</row>
    <row r="81" spans="1:13" ht="15.75" customHeight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</row>
    <row r="82" spans="1:13" ht="15.75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</row>
    <row r="83" spans="1:13" ht="15.75" customHeight="1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</row>
    <row r="84" spans="1:13" ht="15.75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</row>
    <row r="85" spans="1:13" ht="15.75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spans="1:13" ht="15.75" customHeight="1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ht="15.75" customHeight="1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</row>
    <row r="88" spans="1:13" ht="15.75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</row>
    <row r="89" spans="1:13" ht="15.75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</row>
    <row r="90" spans="1:13" ht="15.75" customHeight="1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</row>
    <row r="91" spans="1:13" ht="15.75" customHeight="1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</row>
    <row r="92" spans="1:13" ht="15.75" customHeight="1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</row>
    <row r="93" spans="1:13" ht="15.75" customHeight="1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</row>
    <row r="94" spans="1:13" ht="15.75" customHeight="1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</row>
    <row r="95" spans="1:13" ht="15.75" customHeight="1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</row>
    <row r="96" spans="1:13" ht="15.75" customHeight="1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</row>
    <row r="97" spans="1:13" ht="15.75" customHeight="1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</row>
    <row r="98" spans="1:13" ht="15.75" customHeight="1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</row>
    <row r="99" spans="1:13" ht="15.75" customHeight="1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</row>
    <row r="100" spans="1:13" ht="15.75" customHeight="1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</row>
    <row r="101" spans="1:13" ht="15.75" customHeight="1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</row>
    <row r="102" spans="1:13" ht="15.75" customHeight="1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</row>
    <row r="103" spans="1:13" ht="15.75" customHeight="1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</row>
    <row r="104" spans="1:13" ht="15.75" customHeight="1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</row>
    <row r="105" spans="1:13" ht="15.75" customHeight="1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</row>
    <row r="106" spans="1:13" ht="15.75" customHeight="1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</row>
    <row r="107" spans="1:13" ht="15.75" customHeight="1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</row>
    <row r="108" spans="1:13" ht="15.75" customHeight="1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</row>
    <row r="109" spans="1:13" ht="15.75" customHeight="1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</row>
    <row r="110" spans="1:13" ht="15.75" customHeight="1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</row>
    <row r="111" spans="1:13" ht="15.75" customHeight="1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</row>
    <row r="112" spans="1:13" ht="15.75" customHeight="1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</row>
    <row r="113" spans="1:13" ht="15.75" customHeight="1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</row>
    <row r="114" spans="1:13" ht="15.75" customHeight="1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</row>
    <row r="115" spans="1:13" ht="15.75" customHeight="1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</row>
    <row r="116" spans="1:13" ht="15.75" customHeight="1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</row>
    <row r="117" spans="1:13" ht="15.75" customHeight="1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</row>
    <row r="118" spans="1:13" ht="15.75" customHeight="1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</row>
    <row r="119" spans="1:13" ht="15.75" customHeight="1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</row>
    <row r="120" spans="1:13" ht="15.7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</row>
    <row r="121" spans="1:13" ht="15.75" customHeight="1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</row>
    <row r="122" spans="1:13" ht="15.75" customHeight="1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</row>
    <row r="123" spans="1:13" ht="15.75" customHeight="1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</row>
    <row r="124" spans="1:13" ht="15.75" customHeight="1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</row>
    <row r="125" spans="1:13" ht="15.75" customHeight="1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1:13" ht="15.75" customHeight="1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</row>
    <row r="127" spans="1:13" ht="15.75" customHeight="1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</row>
    <row r="128" spans="1:13" ht="15.75" customHeight="1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</row>
    <row r="129" spans="1:13" ht="15.75" customHeight="1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</row>
    <row r="130" spans="1:13" ht="15.75" customHeight="1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</row>
    <row r="131" spans="1:13" ht="15.75" customHeight="1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</row>
    <row r="132" spans="1:13" ht="15.75" customHeight="1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</row>
    <row r="133" spans="1:13" ht="15.75" customHeight="1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</row>
    <row r="134" spans="1:13" ht="15.75" customHeight="1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</row>
    <row r="135" spans="1:13" ht="15.75" customHeight="1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</row>
    <row r="136" spans="1:13" ht="15.75" customHeight="1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</row>
    <row r="137" spans="1:13" ht="15.75" customHeight="1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</row>
    <row r="138" spans="1:13" ht="15.75" customHeight="1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</row>
    <row r="139" spans="1:13" ht="15.75" customHeight="1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</row>
    <row r="140" spans="1:13" ht="15.75" customHeight="1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</row>
    <row r="141" spans="1:13" ht="15.75" customHeight="1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</row>
    <row r="142" spans="1:13" ht="15.75" customHeight="1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</row>
    <row r="143" spans="1:13" ht="15.75" customHeight="1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</row>
    <row r="144" spans="1:13" ht="15.75" customHeight="1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</row>
    <row r="145" spans="1:13" ht="15.75" customHeight="1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</row>
    <row r="146" spans="1:13" ht="15.75" customHeight="1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</row>
    <row r="147" spans="1:13" ht="15.75" customHeight="1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</row>
    <row r="148" spans="1:13" ht="15.75" customHeight="1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</row>
    <row r="149" spans="1:13" ht="15.75" customHeight="1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</row>
    <row r="150" spans="1:13" ht="15.75" customHeight="1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</row>
    <row r="151" spans="1:13" ht="15.75" customHeight="1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</row>
    <row r="152" spans="1:13" ht="15.75" customHeight="1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</row>
    <row r="153" spans="1:13" ht="15.75" customHeight="1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</row>
    <row r="154" spans="1:13" ht="15.75" customHeight="1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</row>
    <row r="155" spans="1:13" ht="15.75" customHeight="1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</row>
    <row r="156" spans="1:13" ht="15.75" customHeight="1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</row>
    <row r="157" spans="1:13" ht="15.75" customHeight="1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</row>
    <row r="158" spans="1:13" ht="15.75" customHeight="1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</row>
    <row r="159" spans="1:13" ht="15.75" customHeight="1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</row>
    <row r="160" spans="1:13" ht="15.75" customHeight="1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</row>
    <row r="161" spans="1:13" ht="15.75" customHeight="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</row>
    <row r="162" spans="1:13" ht="15.75" customHeight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</row>
    <row r="163" spans="1:13" ht="15.75" customHeigh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</row>
    <row r="164" spans="1:13" ht="15.75" customHeight="1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</row>
    <row r="165" spans="1:13" ht="15.75" customHeight="1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</row>
    <row r="166" spans="1:13" ht="15.75" customHeight="1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</row>
    <row r="167" spans="1:13" ht="15.75" customHeight="1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</row>
    <row r="168" spans="1:13" ht="15.75" customHeight="1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</row>
    <row r="169" spans="1:13" ht="15.75" customHeight="1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</row>
    <row r="170" spans="1:13" ht="15.75" customHeight="1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</row>
    <row r="171" spans="1:13" ht="15.75" customHeight="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</row>
    <row r="172" spans="1:13" ht="15.75" customHeight="1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</row>
    <row r="173" spans="1:13" ht="15.75" customHeight="1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</row>
    <row r="174" spans="1:13" ht="15.75" customHeight="1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</row>
    <row r="175" spans="1:13" ht="15.75" customHeight="1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</row>
    <row r="176" spans="1:13" ht="15.75" customHeight="1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</row>
    <row r="177" spans="1:13" ht="15.75" customHeight="1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</row>
    <row r="178" spans="1:13" ht="15.75" customHeight="1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</row>
    <row r="179" spans="1:13" ht="15.75" customHeight="1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</row>
    <row r="180" spans="1:13" ht="15.75" customHeight="1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</row>
    <row r="181" spans="1:13" ht="15.75" customHeight="1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</row>
    <row r="182" spans="1:13" ht="15.75" customHeight="1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</row>
    <row r="183" spans="1:13" ht="15.75" customHeight="1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</row>
    <row r="184" spans="1:13" ht="15.7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</row>
    <row r="185" spans="1:13" ht="15.75" customHeight="1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</row>
    <row r="186" spans="1:13" ht="15.75" customHeight="1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</row>
    <row r="187" spans="1:13" ht="15.75" customHeight="1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</row>
    <row r="188" spans="1:13" ht="15.75" customHeight="1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</row>
    <row r="189" spans="1:13" ht="15.75" customHeight="1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</row>
    <row r="190" spans="1:13" ht="15.75" customHeight="1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</row>
    <row r="191" spans="1:13" ht="15.75" customHeight="1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</row>
    <row r="192" spans="1:13" ht="15.75" customHeight="1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</row>
    <row r="193" spans="1:13" ht="15.75" customHeight="1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</row>
    <row r="194" spans="1:13" ht="15.75" customHeight="1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</row>
    <row r="195" spans="1:13" ht="15.75" customHeight="1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</row>
    <row r="196" spans="1:13" ht="15.75" customHeight="1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</row>
    <row r="197" spans="1:13" ht="15.75" customHeight="1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</row>
    <row r="198" spans="1:13" ht="15.75" customHeight="1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</row>
    <row r="199" spans="1:13" ht="15.75" customHeight="1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</row>
    <row r="200" spans="1:13" ht="15.75" customHeight="1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</row>
    <row r="201" spans="1:13" ht="15.75" customHeight="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</row>
    <row r="202" spans="1:13" ht="15.75" customHeight="1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</row>
    <row r="203" spans="1:13" ht="15.75" customHeight="1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</row>
    <row r="204" spans="1:13" ht="15.75" customHeight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</row>
    <row r="205" spans="1:13" ht="15.7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</row>
    <row r="206" spans="1:13" ht="15.75" customHeight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</row>
    <row r="207" spans="1:13" ht="15.7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</row>
    <row r="208" spans="1:13" ht="15.75" customHeigh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</row>
    <row r="209" spans="1:13" ht="15.75" customHeight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</row>
    <row r="210" spans="1:13" ht="15.7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</row>
    <row r="211" spans="1:13" ht="15.75" customHeight="1"/>
    <row r="212" spans="1:13" ht="15.75" customHeight="1"/>
    <row r="213" spans="1:13" ht="15.75" customHeight="1"/>
    <row r="214" spans="1:13" ht="15.75" customHeight="1"/>
    <row r="215" spans="1:13" ht="15.75" customHeight="1"/>
    <row r="216" spans="1:13" ht="15.75" customHeight="1"/>
    <row r="217" spans="1:13" ht="15.75" customHeight="1"/>
    <row r="218" spans="1:13" ht="15.75" customHeight="1"/>
    <row r="219" spans="1:13" ht="15.75" customHeight="1"/>
    <row r="220" spans="1:13" ht="15.75" customHeight="1"/>
    <row r="221" spans="1:13" ht="15.75" customHeight="1"/>
    <row r="222" spans="1:13" ht="15.75" customHeight="1"/>
    <row r="223" spans="1:13" ht="15.75" customHeight="1"/>
    <row r="224" spans="1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Mullerova</dc:creator>
  <cp:lastModifiedBy>Monika</cp:lastModifiedBy>
  <dcterms:created xsi:type="dcterms:W3CDTF">2020-07-22T13:40:01Z</dcterms:created>
  <dcterms:modified xsi:type="dcterms:W3CDTF">2020-08-17T13:41:01Z</dcterms:modified>
</cp:coreProperties>
</file>